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600" windowHeight="9030" firstSheet="1" activeTab="5"/>
  </bookViews>
  <sheets>
    <sheet name="Activity Based Budget" sheetId="19" state="hidden" r:id="rId1"/>
    <sheet name="Full Budget" sheetId="27" r:id="rId2"/>
    <sheet name="Summary Budget" sheetId="20" r:id="rId3"/>
    <sheet name="Consultants" sheetId="22" r:id="rId4"/>
    <sheet name="Travel &amp; allowances" sheetId="24" r:id="rId5"/>
    <sheet name="Goods services &amp; Inputs" sheetId="23" r:id="rId6"/>
    <sheet name="Workshops &amp; events" sheetId="25" r:id="rId7"/>
  </sheets>
  <calcPr calcId="145621"/>
</workbook>
</file>

<file path=xl/calcChain.xml><?xml version="1.0" encoding="utf-8"?>
<calcChain xmlns="http://schemas.openxmlformats.org/spreadsheetml/2006/main">
  <c r="K31" i="19" l="1"/>
  <c r="K32" i="19"/>
  <c r="K29" i="19"/>
  <c r="K13" i="19"/>
  <c r="K16" i="19" s="1"/>
  <c r="K8" i="19"/>
  <c r="K9" i="19"/>
  <c r="J46" i="19"/>
  <c r="J59" i="19"/>
  <c r="J65" i="19"/>
  <c r="K7" i="19"/>
  <c r="E33" i="20"/>
  <c r="E32" i="20"/>
  <c r="W93" i="19" l="1"/>
  <c r="W92" i="19"/>
  <c r="K93" i="19"/>
  <c r="J80" i="19"/>
  <c r="W74" i="19"/>
  <c r="W77" i="19" s="1"/>
  <c r="T79" i="19"/>
  <c r="T80" i="19" s="1"/>
  <c r="S79" i="19"/>
  <c r="S80" i="19" s="1"/>
  <c r="R79" i="19"/>
  <c r="I80" i="19"/>
  <c r="K79" i="19"/>
  <c r="K80" i="19" s="1"/>
  <c r="I79" i="19"/>
  <c r="T77" i="19"/>
  <c r="I74" i="19"/>
  <c r="I77" i="19" s="1"/>
  <c r="V71" i="19"/>
  <c r="V82" i="19" s="1"/>
  <c r="U71" i="19"/>
  <c r="U82" i="19" s="1"/>
  <c r="T68" i="19"/>
  <c r="W68" i="19" s="1"/>
  <c r="W71" i="19" s="1"/>
  <c r="J71" i="19"/>
  <c r="J82" i="19" s="1"/>
  <c r="S65" i="19"/>
  <c r="R65" i="19"/>
  <c r="I62" i="19"/>
  <c r="K62" i="19" s="1"/>
  <c r="I63" i="19"/>
  <c r="K63" i="19" s="1"/>
  <c r="I64" i="19"/>
  <c r="W64" i="19"/>
  <c r="W63" i="19"/>
  <c r="W62" i="19"/>
  <c r="T61" i="19"/>
  <c r="W61" i="19" s="1"/>
  <c r="K64" i="19"/>
  <c r="K61" i="19"/>
  <c r="I61" i="19"/>
  <c r="S56" i="19"/>
  <c r="R56" i="19"/>
  <c r="W57" i="19"/>
  <c r="W58" i="19"/>
  <c r="S55" i="19"/>
  <c r="S59" i="19" s="1"/>
  <c r="R55" i="19"/>
  <c r="I68" i="19"/>
  <c r="K68" i="19" s="1"/>
  <c r="K71" i="19" s="1"/>
  <c r="I56" i="19"/>
  <c r="K56" i="19" s="1"/>
  <c r="I57" i="19"/>
  <c r="K57" i="19" s="1"/>
  <c r="I58" i="19"/>
  <c r="K58" i="19" s="1"/>
  <c r="I55" i="19"/>
  <c r="U46" i="19"/>
  <c r="V46" i="19"/>
  <c r="U33" i="19"/>
  <c r="V33" i="19"/>
  <c r="T31" i="19"/>
  <c r="S31" i="19"/>
  <c r="T42" i="19"/>
  <c r="T38" i="19"/>
  <c r="S38" i="19"/>
  <c r="T37" i="19"/>
  <c r="S37" i="19"/>
  <c r="T44" i="19"/>
  <c r="W44" i="19" s="1"/>
  <c r="S44" i="19"/>
  <c r="W45" i="19"/>
  <c r="W42" i="19"/>
  <c r="W43" i="19"/>
  <c r="T43" i="19"/>
  <c r="S43" i="19"/>
  <c r="K44" i="19"/>
  <c r="K42" i="19"/>
  <c r="T36" i="19"/>
  <c r="S36" i="19"/>
  <c r="L40" i="19"/>
  <c r="M40" i="19"/>
  <c r="P40" i="19"/>
  <c r="Q40" i="19"/>
  <c r="R40" i="19"/>
  <c r="J40" i="19"/>
  <c r="H33" i="19"/>
  <c r="J33" i="19"/>
  <c r="U40" i="19"/>
  <c r="V40" i="19"/>
  <c r="I43" i="19"/>
  <c r="I46" i="19" s="1"/>
  <c r="I36" i="19"/>
  <c r="K36" i="19" s="1"/>
  <c r="W39" i="19"/>
  <c r="T35" i="19"/>
  <c r="W35" i="19" s="1"/>
  <c r="S35" i="19"/>
  <c r="I35" i="19"/>
  <c r="K35" i="19" s="1"/>
  <c r="I31" i="19"/>
  <c r="I32" i="19"/>
  <c r="W32" i="19"/>
  <c r="T29" i="19"/>
  <c r="S29" i="19"/>
  <c r="W29" i="19" s="1"/>
  <c r="I29" i="19"/>
  <c r="V16" i="19"/>
  <c r="U16" i="19"/>
  <c r="J16" i="19"/>
  <c r="T13" i="19"/>
  <c r="T16" i="19" s="1"/>
  <c r="S13" i="19"/>
  <c r="S16" i="19" s="1"/>
  <c r="R13" i="19"/>
  <c r="R16" i="19" s="1"/>
  <c r="W12" i="19"/>
  <c r="W16" i="19" s="1"/>
  <c r="I12" i="19"/>
  <c r="I16" i="19" s="1"/>
  <c r="T7" i="19"/>
  <c r="S7" i="19"/>
  <c r="S10" i="19" s="1"/>
  <c r="R7" i="19"/>
  <c r="R10" i="19" s="1"/>
  <c r="J10" i="19"/>
  <c r="L10" i="19"/>
  <c r="P10" i="19"/>
  <c r="Q10" i="19"/>
  <c r="U10" i="19"/>
  <c r="U25" i="19" s="1"/>
  <c r="V10" i="19"/>
  <c r="V25" i="19" s="1"/>
  <c r="W8" i="19"/>
  <c r="W9" i="19"/>
  <c r="W6" i="19"/>
  <c r="I7" i="19"/>
  <c r="I9" i="19"/>
  <c r="I10" i="19" s="1"/>
  <c r="I6" i="19"/>
  <c r="K6" i="19" s="1"/>
  <c r="K10" i="19" s="1"/>
  <c r="D13" i="20"/>
  <c r="C13" i="20"/>
  <c r="C34" i="20"/>
  <c r="D34" i="20"/>
  <c r="E34" i="20"/>
  <c r="D29" i="20"/>
  <c r="D24" i="20"/>
  <c r="C24" i="20"/>
  <c r="C38" i="20" l="1"/>
  <c r="D38" i="20"/>
  <c r="E24" i="20"/>
  <c r="K12" i="19"/>
  <c r="K25" i="19" s="1"/>
  <c r="W46" i="19"/>
  <c r="T46" i="19"/>
  <c r="J51" i="19"/>
  <c r="S46" i="19"/>
  <c r="T71" i="19"/>
  <c r="W79" i="19"/>
  <c r="W80" i="19" s="1"/>
  <c r="I65" i="19"/>
  <c r="S82" i="19"/>
  <c r="J25" i="19"/>
  <c r="W7" i="19"/>
  <c r="W10" i="19" s="1"/>
  <c r="W25" i="19" s="1"/>
  <c r="S25" i="19"/>
  <c r="W31" i="19"/>
  <c r="I59" i="19"/>
  <c r="K65" i="19"/>
  <c r="W65" i="19"/>
  <c r="R25" i="19"/>
  <c r="W38" i="19"/>
  <c r="W55" i="19"/>
  <c r="R59" i="19"/>
  <c r="T65" i="19"/>
  <c r="T82" i="19" s="1"/>
  <c r="T10" i="19"/>
  <c r="T25" i="19" s="1"/>
  <c r="I40" i="19"/>
  <c r="K43" i="19"/>
  <c r="K46" i="19" s="1"/>
  <c r="S40" i="19"/>
  <c r="K74" i="19"/>
  <c r="K77" i="19" s="1"/>
  <c r="K40" i="19"/>
  <c r="I25" i="19"/>
  <c r="K55" i="19"/>
  <c r="K59" i="19" s="1"/>
  <c r="I71" i="19"/>
  <c r="R80" i="19"/>
  <c r="R82" i="19" s="1"/>
  <c r="W56" i="19"/>
  <c r="T40" i="19"/>
  <c r="W37" i="19"/>
  <c r="W36" i="19"/>
  <c r="E29" i="20"/>
  <c r="E38" i="20" s="1"/>
  <c r="G33" i="20"/>
  <c r="F33" i="20" s="1"/>
  <c r="G23" i="20"/>
  <c r="G32" i="20" l="1"/>
  <c r="F32" i="20" s="1"/>
  <c r="E13" i="20"/>
  <c r="J90" i="19"/>
  <c r="J95" i="19" s="1"/>
  <c r="G30" i="19"/>
  <c r="R90" i="19"/>
  <c r="R95" i="19" s="1"/>
  <c r="W40" i="19"/>
  <c r="I82" i="19"/>
  <c r="K82" i="19"/>
  <c r="W59" i="19"/>
  <c r="W82" i="19" s="1"/>
  <c r="G21" i="20"/>
  <c r="F8" i="25"/>
  <c r="F8" i="23"/>
  <c r="J14" i="24"/>
  <c r="T30" i="19" l="1"/>
  <c r="T33" i="19" s="1"/>
  <c r="T51" i="19" s="1"/>
  <c r="T90" i="19" s="1"/>
  <c r="T95" i="19" s="1"/>
  <c r="S30" i="19"/>
  <c r="I30" i="19"/>
  <c r="K30" i="19" s="1"/>
  <c r="G33" i="19"/>
  <c r="K33" i="19" l="1"/>
  <c r="K51" i="19" s="1"/>
  <c r="I33" i="19"/>
  <c r="I51" i="19" s="1"/>
  <c r="I90" i="19" s="1"/>
  <c r="I95" i="19" s="1"/>
  <c r="S33" i="19"/>
  <c r="S51" i="19" s="1"/>
  <c r="S90" i="19" s="1"/>
  <c r="S95" i="19" s="1"/>
  <c r="W30" i="19"/>
  <c r="W33" i="19" s="1"/>
  <c r="W51" i="19" s="1"/>
  <c r="W90" i="19" s="1"/>
  <c r="W95" i="19" s="1"/>
  <c r="G31" i="20"/>
  <c r="G20" i="20"/>
  <c r="G16" i="22"/>
  <c r="G13" i="20" l="1"/>
  <c r="K90" i="19"/>
  <c r="K95" i="19" s="1"/>
  <c r="F29" i="20"/>
  <c r="G29" i="20"/>
  <c r="F24" i="20"/>
  <c r="G24" i="20"/>
  <c r="F31" i="20"/>
  <c r="G34" i="20"/>
  <c r="G38" i="20" l="1"/>
  <c r="F13" i="20"/>
  <c r="F34" i="20"/>
  <c r="F38" i="20" s="1"/>
</calcChain>
</file>

<file path=xl/comments1.xml><?xml version="1.0" encoding="utf-8"?>
<comments xmlns="http://schemas.openxmlformats.org/spreadsheetml/2006/main">
  <authors>
    <author>Terzano, Dilva</author>
  </authors>
  <commentList>
    <comment ref="B3" authorId="0">
      <text>
        <r>
          <rPr>
            <b/>
            <sz val="9"/>
            <color indexed="81"/>
            <rFont val="Tahoma"/>
            <family val="2"/>
          </rPr>
          <t>Terzano, Dilva:</t>
        </r>
        <r>
          <rPr>
            <sz val="9"/>
            <color indexed="81"/>
            <rFont val="Tahoma"/>
            <family val="2"/>
          </rPr>
          <t xml:space="preserve">
not sure if needed</t>
        </r>
      </text>
    </comment>
  </commentList>
</comments>
</file>

<file path=xl/sharedStrings.xml><?xml version="1.0" encoding="utf-8"?>
<sst xmlns="http://schemas.openxmlformats.org/spreadsheetml/2006/main" count="365" uniqueCount="146">
  <si>
    <t>Total</t>
  </si>
  <si>
    <t>Y1</t>
  </si>
  <si>
    <t>Y2</t>
  </si>
  <si>
    <t>Y3</t>
  </si>
  <si>
    <t>Y4</t>
  </si>
  <si>
    <t>Y5</t>
  </si>
  <si>
    <t>in US$</t>
  </si>
  <si>
    <t xml:space="preserve">Total </t>
  </si>
  <si>
    <t>IFAD Grant</t>
  </si>
  <si>
    <t>Detailed Tables per Component, Expenditure Category and Financier - (Separate sheet for each component as applicable)</t>
  </si>
  <si>
    <t>Description</t>
  </si>
  <si>
    <t>Budget item by component, subcomponent and activity</t>
  </si>
  <si>
    <t>Methods</t>
  </si>
  <si>
    <t>Location</t>
  </si>
  <si>
    <t>Implementing entity</t>
  </si>
  <si>
    <t>Country/ site</t>
  </si>
  <si>
    <t>Items (cost in USD)</t>
  </si>
  <si>
    <t>Unit</t>
  </si>
  <si>
    <t>Unit cost</t>
  </si>
  <si>
    <t>Quantity</t>
  </si>
  <si>
    <t>Financing sources (USD)</t>
  </si>
  <si>
    <t>Expenditure item</t>
  </si>
  <si>
    <t>Subtotal</t>
  </si>
  <si>
    <t>Total Component 1</t>
  </si>
  <si>
    <t>Total Component 2</t>
  </si>
  <si>
    <t>Total Component 3</t>
  </si>
  <si>
    <t>Budget expenditure category</t>
  </si>
  <si>
    <t>Units per project year</t>
  </si>
  <si>
    <t>Co-financier (XXX)</t>
  </si>
  <si>
    <t xml:space="preserve">Activity 1.3 </t>
  </si>
  <si>
    <t xml:space="preserve">Activity 1.4: supported by other development partners </t>
  </si>
  <si>
    <t>Activity 2.4</t>
  </si>
  <si>
    <t xml:space="preserve">Activity 4.2. </t>
  </si>
  <si>
    <t>Activity 1.1: Identification of rural development solutions in input system development, policy, small machinery and mechanisation and ICT4Ag (15 from Africa and 15 from Asia and Pacific, and additional 10 from other regions e.g. China, India, Israel and Brazil)</t>
  </si>
  <si>
    <t>Consultants</t>
  </si>
  <si>
    <t>Activity 1.2: Assessment of solutions scalability based on proven scalability tools</t>
  </si>
  <si>
    <t>Component 1: Identify innovative solutions with potential for replication in different contexts</t>
  </si>
  <si>
    <t>Component 2: Knowledge Management and communication </t>
  </si>
  <si>
    <t>Activity 2.3: Disseminate the knowledge management products and approaches</t>
  </si>
  <si>
    <t>Component 3: Promotion and uptake: Promote the uptake and exchange of solutions through a global showcasing event</t>
  </si>
  <si>
    <t>Management Fees</t>
  </si>
  <si>
    <t xml:space="preserve">Travel and allowances </t>
  </si>
  <si>
    <t xml:space="preserve">Goods, services and inputs </t>
  </si>
  <si>
    <t xml:space="preserve">Workshop and events </t>
  </si>
  <si>
    <t>Activity 3.2: Showcase 40 development solutions for uptake in global showcasing event</t>
  </si>
  <si>
    <t xml:space="preserve">Activity 2.1 Develop at least 10 Communication materials </t>
  </si>
  <si>
    <t>Activity 3.5: Monitoring uptake of solutions</t>
  </si>
  <si>
    <t>Solution identification Consultants</t>
  </si>
  <si>
    <t>Workshop and events for engaging key stakeholders in rural development for identification of scalable solutions and priority areas</t>
  </si>
  <si>
    <t>Travel and allowances - travel to relevant platforms e.g regional and international rural innovation symposia</t>
  </si>
  <si>
    <t xml:space="preserve">Travel and allowances- AGRA staff monitoring uptake in select countries </t>
  </si>
  <si>
    <t>Activity 2.2: Develop at least 10 knowledge products and 5 management approaches</t>
  </si>
  <si>
    <t>Consultants for development of products and approaches</t>
  </si>
  <si>
    <t>Summary</t>
  </si>
  <si>
    <t>Budget Category</t>
  </si>
  <si>
    <t>Year 1</t>
  </si>
  <si>
    <t>Year 2</t>
  </si>
  <si>
    <t>Total Budget $</t>
  </si>
  <si>
    <t>$</t>
  </si>
  <si>
    <t>Travel and Allowances</t>
  </si>
  <si>
    <t>Goods, Services and Inputs</t>
  </si>
  <si>
    <t>Workshop and Events</t>
  </si>
  <si>
    <t>Breakdown per component</t>
  </si>
  <si>
    <t>Travel</t>
  </si>
  <si>
    <t>Goods, services and inputs</t>
  </si>
  <si>
    <t>Conferences, meetings, workshops</t>
  </si>
  <si>
    <t>Sub-total</t>
  </si>
  <si>
    <t>Management fees</t>
  </si>
  <si>
    <t>Consultants (content generation and production)</t>
  </si>
  <si>
    <t>Goods, services and inputs  (video shooting and editing; media and communication coverage)</t>
  </si>
  <si>
    <t>Goods, services and inputs (Booklets)</t>
  </si>
  <si>
    <t>Goods, services and inputs (Brochures)</t>
  </si>
  <si>
    <t>Goods, services and inputs (media coverage)</t>
  </si>
  <si>
    <t>Consultants for facilitating</t>
  </si>
  <si>
    <t>Management Fees @7%</t>
  </si>
  <si>
    <t>Recipient (AGRA)</t>
  </si>
  <si>
    <t xml:space="preserve">Activity 3.3: Support at least 100 people -mainly women and youth farmer reprsentatives, government representatives and other rural development stakeholders </t>
  </si>
  <si>
    <t xml:space="preserve">Grand Total </t>
  </si>
  <si>
    <t>Consultancy</t>
  </si>
  <si>
    <t>Component</t>
  </si>
  <si>
    <t>Number of Days</t>
  </si>
  <si>
    <t>Component 1</t>
  </si>
  <si>
    <t>Component 2</t>
  </si>
  <si>
    <t xml:space="preserve">Comment </t>
  </si>
  <si>
    <t>Number of Consultants</t>
  </si>
  <si>
    <t>Individual Consultant Contract Days</t>
  </si>
  <si>
    <t>Total Costs</t>
  </si>
  <si>
    <t>Component 3</t>
  </si>
  <si>
    <t>Activity 3.1: Conduct at least 2 learning events to advance knowledge sharing of development solutions</t>
  </si>
  <si>
    <t>Daily Rate (Professional fee)</t>
  </si>
  <si>
    <t>No of trips</t>
  </si>
  <si>
    <t xml:space="preserve">No of nights </t>
  </si>
  <si>
    <t>Ground travel</t>
  </si>
  <si>
    <t>Cost per trip</t>
  </si>
  <si>
    <t xml:space="preserve">Total cost </t>
  </si>
  <si>
    <t xml:space="preserve">No items </t>
  </si>
  <si>
    <t xml:space="preserve">Unit cost </t>
  </si>
  <si>
    <t>Cost of conference facility</t>
  </si>
  <si>
    <t xml:space="preserve">No of events </t>
  </si>
  <si>
    <t xml:space="preserve">Personnel - In-kind contribution </t>
  </si>
  <si>
    <t>BUDGET CATEGORY TOTAL</t>
  </si>
  <si>
    <t>Activity for the Travel</t>
  </si>
  <si>
    <t>Daily Accomodation Rate</t>
  </si>
  <si>
    <t>Meals and incindentals - Daily Rate</t>
  </si>
  <si>
    <t>Air fare Regional Travel</t>
  </si>
  <si>
    <t>Item Description</t>
  </si>
  <si>
    <t>Event</t>
  </si>
  <si>
    <t>Event Description</t>
  </si>
  <si>
    <t>Personnel Cost (In-kind Contribution)</t>
  </si>
  <si>
    <r>
      <t>Activity 3.4: Continuous promotion of adoption of knowledge products within AGRA, IFPRI and IFAD programs and platforms, and through other mechanisms (e..g partners’ platforms)</t>
    </r>
    <r>
      <rPr>
        <sz val="10"/>
        <color theme="1"/>
        <rFont val="Arial"/>
        <family val="2"/>
      </rPr>
      <t> </t>
    </r>
  </si>
  <si>
    <r>
      <t>Component 4:</t>
    </r>
    <r>
      <rPr>
        <b/>
        <sz val="10"/>
        <color theme="1"/>
        <rFont val="Arial"/>
        <family val="2"/>
      </rPr>
      <t xml:space="preserve"> </t>
    </r>
  </si>
  <si>
    <t>In-kind Contribution Personnel Cost</t>
  </si>
  <si>
    <t>Notes</t>
  </si>
  <si>
    <t>Personnel Cost</t>
  </si>
  <si>
    <t xml:space="preserve">Activity 2.3 </t>
  </si>
  <si>
    <t xml:space="preserve">Activity 1.2 </t>
  </si>
  <si>
    <t>Activity 1</t>
  </si>
  <si>
    <t>Activity 2</t>
  </si>
  <si>
    <t>Activity 3</t>
  </si>
  <si>
    <t>Activity 4</t>
  </si>
  <si>
    <t>Activity 5</t>
  </si>
  <si>
    <t>Activity 6</t>
  </si>
  <si>
    <t>Activity 7</t>
  </si>
  <si>
    <t>Activity 8</t>
  </si>
  <si>
    <t>Activity 9</t>
  </si>
  <si>
    <t xml:space="preserve">Personnel Cost </t>
  </si>
  <si>
    <t>Co-finance</t>
  </si>
  <si>
    <t xml:space="preserve">Component 1 </t>
  </si>
  <si>
    <t xml:space="preserve">Component 2 </t>
  </si>
  <si>
    <t xml:space="preserve">Component 3 </t>
  </si>
  <si>
    <t>Physical Outreach/ target by activity</t>
  </si>
  <si>
    <t>Recipient (XXX)</t>
  </si>
  <si>
    <r>
      <rPr>
        <b/>
        <u/>
        <sz val="11"/>
        <color theme="1"/>
        <rFont val="Calibri"/>
        <family val="2"/>
        <scheme val="minor"/>
      </rPr>
      <t>Component 1</t>
    </r>
    <r>
      <rPr>
        <b/>
        <sz val="11"/>
        <color theme="1"/>
        <rFont val="Calibri"/>
        <family val="2"/>
        <scheme val="minor"/>
      </rPr>
      <t>:</t>
    </r>
  </si>
  <si>
    <t xml:space="preserve">Activity 1.1: </t>
  </si>
  <si>
    <r>
      <t>Component 2</t>
    </r>
    <r>
      <rPr>
        <b/>
        <sz val="11"/>
        <color theme="1"/>
        <rFont val="Calibri"/>
        <family val="2"/>
        <scheme val="minor"/>
      </rPr>
      <t xml:space="preserve">: </t>
    </r>
  </si>
  <si>
    <t xml:space="preserve">Activity 2.1: </t>
  </si>
  <si>
    <t xml:space="preserve">Activity 2.2 </t>
  </si>
  <si>
    <t xml:space="preserve">Component 3: </t>
  </si>
  <si>
    <t xml:space="preserve">Activity 3.1 </t>
  </si>
  <si>
    <t>Activity 3.2</t>
  </si>
  <si>
    <t xml:space="preserve">Activity 3.3 </t>
  </si>
  <si>
    <t xml:space="preserve">Activity 3.4 </t>
  </si>
  <si>
    <r>
      <t>Component 4:</t>
    </r>
    <r>
      <rPr>
        <b/>
        <sz val="11"/>
        <color theme="1"/>
        <rFont val="Calibri"/>
        <family val="2"/>
        <scheme val="minor"/>
      </rPr>
      <t xml:space="preserve"> </t>
    </r>
  </si>
  <si>
    <t xml:space="preserve">Activity 4.1 </t>
  </si>
  <si>
    <t>Total Component 4</t>
  </si>
  <si>
    <t>Good services and inputs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</si>
</sst>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quot;* #,##0.00_);_(&quot;$&quot;* \(#,##0.00\);_(&quot;$&quot;* &quot;-&quot;??_);_(@_)"/>
    <numFmt numFmtId="165" formatCode="_(* #,##0_);_(* \(#,##0\);_(* &quot;-&quot;??_);_(@_)"/>
    <numFmt numFmtId="166" formatCode="_(&quot;$&quot;* #,##0_);_(&quot;$&quot;* \(#,##0\);_(&quot;$&quot;* &quot;-&quot;??_);_(@_)"/>
  </numFmts>
  <fonts count="2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scheme val="minor"/>
    </font>
    <font>
      <i/>
      <sz val="11"/>
      <color theme="1"/>
      <name val="Calibri"/>
      <family val="2"/>
      <scheme val="minor"/>
    </font>
    <font>
      <sz val="9"/>
      <name val="Arial"/>
      <family val="2"/>
    </font>
    <font>
      <b/>
      <sz val="11"/>
      <name val="Calibri"/>
      <family val="2"/>
      <scheme val="minor"/>
    </font>
    <font>
      <sz val="10"/>
      <name val="Arial"/>
      <family val="2"/>
    </font>
    <font>
      <i/>
      <sz val="9"/>
      <name val="Arial"/>
      <family val="2"/>
    </font>
    <font>
      <b/>
      <sz val="9"/>
      <name val="Arial"/>
      <family val="2"/>
    </font>
    <font>
      <b/>
      <sz val="10"/>
      <name val="Arial"/>
      <family val="2"/>
    </font>
    <font>
      <sz val="9"/>
      <color theme="1"/>
      <name val="Arial"/>
      <family val="2"/>
    </font>
    <font>
      <b/>
      <sz val="9"/>
      <color theme="1"/>
      <name val="Arial"/>
      <family val="2"/>
    </font>
    <font>
      <sz val="10"/>
      <color theme="1"/>
      <name val="Arial"/>
      <family val="2"/>
    </font>
    <font>
      <b/>
      <sz val="10"/>
      <color theme="1"/>
      <name val="Arial"/>
      <family val="2"/>
    </font>
    <font>
      <sz val="10"/>
      <color rgb="FFFF0000"/>
      <name val="Arial"/>
      <family val="2"/>
    </font>
    <font>
      <b/>
      <u/>
      <sz val="10"/>
      <color theme="1"/>
      <name val="Arial"/>
      <family val="2"/>
    </font>
    <font>
      <i/>
      <sz val="10"/>
      <color theme="1"/>
      <name val="Arial"/>
      <family val="2"/>
    </font>
    <font>
      <sz val="11"/>
      <color rgb="FFFF0000"/>
      <name val="Calibri"/>
      <family val="2"/>
      <scheme val="minor"/>
    </font>
    <font>
      <b/>
      <u/>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D0CECE"/>
        <bgColor indexed="64"/>
      </patternFill>
    </fill>
    <fill>
      <patternFill patternType="solid">
        <fgColor rgb="FFAEAAAA"/>
        <bgColor indexed="64"/>
      </patternFill>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5" fillId="0" borderId="0" applyFont="0" applyFill="0" applyBorder="0" applyAlignment="0" applyProtection="0"/>
    <xf numFmtId="164" fontId="5" fillId="0" borderId="0" applyFont="0" applyFill="0" applyBorder="0" applyAlignment="0" applyProtection="0"/>
  </cellStyleXfs>
  <cellXfs count="256">
    <xf numFmtId="0" fontId="0" fillId="0" borderId="0" xfId="0"/>
    <xf numFmtId="0" fontId="0" fillId="0" borderId="0" xfId="0" applyAlignment="1">
      <alignment wrapText="1"/>
    </xf>
    <xf numFmtId="0" fontId="4" fillId="0" borderId="0" xfId="0" applyFont="1"/>
    <xf numFmtId="0" fontId="1" fillId="0" borderId="0" xfId="0" applyFont="1"/>
    <xf numFmtId="165" fontId="0" fillId="0" borderId="0" xfId="1" applyNumberFormat="1" applyFont="1"/>
    <xf numFmtId="0" fontId="6" fillId="0" borderId="0" xfId="0" applyFont="1"/>
    <xf numFmtId="165" fontId="7" fillId="0" borderId="16" xfId="1" applyNumberFormat="1" applyFont="1" applyBorder="1" applyAlignment="1">
      <alignment horizontal="justify" vertical="center" wrapText="1"/>
    </xf>
    <xf numFmtId="165" fontId="7" fillId="2" borderId="18" xfId="1" applyNumberFormat="1" applyFont="1" applyFill="1" applyBorder="1" applyAlignment="1">
      <alignment horizontal="justify" vertical="center" wrapText="1"/>
    </xf>
    <xf numFmtId="0" fontId="8" fillId="0" borderId="0" xfId="0" applyFont="1"/>
    <xf numFmtId="165" fontId="4" fillId="0" borderId="0" xfId="1" applyNumberFormat="1" applyFont="1"/>
    <xf numFmtId="165" fontId="9" fillId="5" borderId="9" xfId="1" applyNumberFormat="1" applyFont="1" applyFill="1" applyBorder="1" applyAlignment="1">
      <alignment horizontal="justify" vertical="center" wrapText="1"/>
    </xf>
    <xf numFmtId="165" fontId="4" fillId="5" borderId="11" xfId="1" applyNumberFormat="1" applyFont="1" applyFill="1" applyBorder="1" applyAlignment="1">
      <alignment vertical="top" wrapText="1"/>
    </xf>
    <xf numFmtId="165" fontId="9" fillId="5" borderId="13" xfId="1" applyNumberFormat="1" applyFont="1" applyFill="1" applyBorder="1" applyAlignment="1">
      <alignment horizontal="justify" vertical="center" wrapText="1"/>
    </xf>
    <xf numFmtId="0" fontId="7" fillId="0" borderId="19" xfId="0" applyFont="1" applyBorder="1" applyAlignment="1">
      <alignment horizontal="justify" vertical="center" wrapText="1"/>
    </xf>
    <xf numFmtId="0" fontId="7" fillId="0" borderId="12" xfId="0" applyFont="1" applyBorder="1" applyAlignment="1">
      <alignment horizontal="justify" vertical="center" wrapText="1"/>
    </xf>
    <xf numFmtId="165" fontId="7" fillId="0" borderId="13" xfId="1" applyNumberFormat="1" applyFont="1" applyBorder="1" applyAlignment="1">
      <alignment horizontal="justify" vertical="center" wrapText="1"/>
    </xf>
    <xf numFmtId="0" fontId="7" fillId="0" borderId="10" xfId="0" applyFont="1" applyBorder="1" applyAlignment="1">
      <alignment horizontal="justify" vertical="center" wrapText="1"/>
    </xf>
    <xf numFmtId="0" fontId="11" fillId="0" borderId="17" xfId="0" applyFont="1" applyFill="1" applyBorder="1" applyAlignment="1">
      <alignment horizontal="justify" vertical="center" wrapText="1"/>
    </xf>
    <xf numFmtId="165" fontId="11" fillId="0" borderId="13" xfId="1" applyNumberFormat="1" applyFont="1" applyBorder="1" applyAlignment="1">
      <alignment horizontal="justify" vertical="center" wrapText="1"/>
    </xf>
    <xf numFmtId="0" fontId="9" fillId="5" borderId="8" xfId="0" applyFont="1" applyFill="1" applyBorder="1" applyAlignment="1">
      <alignment vertical="center" wrapText="1"/>
    </xf>
    <xf numFmtId="165" fontId="9" fillId="5" borderId="8" xfId="1" applyNumberFormat="1" applyFont="1" applyFill="1" applyBorder="1" applyAlignment="1">
      <alignment vertical="center" wrapText="1"/>
    </xf>
    <xf numFmtId="0" fontId="9" fillId="5" borderId="10" xfId="0" applyFont="1" applyFill="1" applyBorder="1" applyAlignment="1">
      <alignment vertical="center" wrapText="1"/>
    </xf>
    <xf numFmtId="165" fontId="9" fillId="5" borderId="10" xfId="1" applyNumberFormat="1" applyFont="1" applyFill="1" applyBorder="1" applyAlignment="1">
      <alignment horizontal="left" vertical="center" wrapText="1"/>
    </xf>
    <xf numFmtId="0" fontId="9" fillId="5" borderId="12" xfId="0" applyFont="1" applyFill="1" applyBorder="1" applyAlignment="1">
      <alignment vertical="center" wrapText="1"/>
    </xf>
    <xf numFmtId="165" fontId="9" fillId="5" borderId="12" xfId="1" applyNumberFormat="1" applyFont="1" applyFill="1" applyBorder="1" applyAlignment="1">
      <alignment vertical="center" wrapText="1"/>
    </xf>
    <xf numFmtId="0" fontId="10" fillId="6" borderId="14" xfId="0" applyFont="1" applyFill="1" applyBorder="1" applyAlignment="1">
      <alignment vertical="center"/>
    </xf>
    <xf numFmtId="165" fontId="10" fillId="6" borderId="15" xfId="1" applyNumberFormat="1" applyFont="1" applyFill="1" applyBorder="1" applyAlignment="1">
      <alignment vertical="center" wrapText="1"/>
    </xf>
    <xf numFmtId="165" fontId="10" fillId="6" borderId="16" xfId="1" applyNumberFormat="1" applyFont="1" applyFill="1" applyBorder="1" applyAlignment="1">
      <alignment vertical="center" wrapText="1"/>
    </xf>
    <xf numFmtId="0" fontId="7" fillId="2" borderId="17" xfId="0" applyFont="1" applyFill="1" applyBorder="1" applyAlignment="1">
      <alignment horizontal="justify" vertical="center" wrapText="1"/>
    </xf>
    <xf numFmtId="0" fontId="12" fillId="5" borderId="12" xfId="0" applyFont="1" applyFill="1" applyBorder="1" applyAlignment="1">
      <alignment horizontal="justify" vertical="center" wrapText="1"/>
    </xf>
    <xf numFmtId="165" fontId="12" fillId="5" borderId="13" xfId="1" applyNumberFormat="1" applyFont="1" applyFill="1" applyBorder="1" applyAlignment="1">
      <alignment horizontal="justify" vertical="center" wrapText="1"/>
    </xf>
    <xf numFmtId="0" fontId="1" fillId="0" borderId="3" xfId="0" applyFont="1" applyFill="1" applyBorder="1"/>
    <xf numFmtId="0" fontId="1" fillId="0" borderId="3" xfId="0" applyFont="1" applyFill="1" applyBorder="1" applyAlignment="1">
      <alignment wrapText="1"/>
    </xf>
    <xf numFmtId="165" fontId="1" fillId="0" borderId="3" xfId="1" applyNumberFormat="1" applyFont="1" applyFill="1" applyBorder="1"/>
    <xf numFmtId="0" fontId="1" fillId="0" borderId="0" xfId="0" applyFont="1" applyFill="1" applyBorder="1"/>
    <xf numFmtId="165" fontId="1" fillId="0" borderId="0" xfId="1" applyNumberFormat="1" applyFont="1" applyFill="1" applyBorder="1"/>
    <xf numFmtId="0" fontId="1" fillId="0" borderId="0" xfId="0" applyFont="1" applyFill="1"/>
    <xf numFmtId="0" fontId="13" fillId="0" borderId="0" xfId="0" applyFont="1"/>
    <xf numFmtId="0" fontId="15" fillId="0" borderId="0" xfId="0" applyFont="1"/>
    <xf numFmtId="0" fontId="15" fillId="0" borderId="0" xfId="0" applyFont="1" applyAlignment="1">
      <alignment wrapText="1"/>
    </xf>
    <xf numFmtId="0" fontId="15" fillId="0" borderId="0" xfId="0" applyFont="1" applyAlignment="1">
      <alignment vertical="top" wrapText="1"/>
    </xf>
    <xf numFmtId="166" fontId="15" fillId="0" borderId="0" xfId="2" applyNumberFormat="1" applyFont="1"/>
    <xf numFmtId="0" fontId="15" fillId="0" borderId="0" xfId="0" applyFont="1" applyAlignment="1">
      <alignment vertical="top"/>
    </xf>
    <xf numFmtId="166" fontId="15" fillId="0" borderId="0" xfId="2" applyNumberFormat="1" applyFont="1" applyAlignment="1">
      <alignment vertical="top"/>
    </xf>
    <xf numFmtId="0" fontId="14" fillId="0" borderId="0" xfId="0" applyFont="1" applyAlignment="1">
      <alignment vertical="top" wrapText="1"/>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wrapText="1"/>
    </xf>
    <xf numFmtId="166" fontId="13" fillId="0" borderId="0" xfId="2" applyNumberFormat="1" applyFont="1" applyAlignment="1">
      <alignment vertical="top"/>
    </xf>
    <xf numFmtId="164" fontId="13" fillId="0" borderId="0" xfId="2" applyNumberFormat="1" applyFont="1" applyAlignment="1">
      <alignment vertical="top"/>
    </xf>
    <xf numFmtId="166" fontId="14" fillId="0" borderId="0" xfId="2" applyNumberFormat="1" applyFont="1" applyAlignment="1">
      <alignment vertical="top"/>
    </xf>
    <xf numFmtId="164" fontId="15" fillId="0" borderId="0" xfId="0" applyNumberFormat="1" applyFont="1"/>
    <xf numFmtId="0" fontId="13" fillId="0" borderId="0" xfId="0" applyFont="1" applyAlignment="1"/>
    <xf numFmtId="0" fontId="7" fillId="0" borderId="17" xfId="0" applyFont="1" applyFill="1" applyBorder="1" applyAlignment="1">
      <alignment horizontal="justify" vertical="center" wrapText="1"/>
    </xf>
    <xf numFmtId="0" fontId="13" fillId="0" borderId="0" xfId="0" applyFont="1" applyAlignment="1">
      <alignment horizontal="left" vertical="top" wrapText="1"/>
    </xf>
    <xf numFmtId="0" fontId="13" fillId="0" borderId="0" xfId="0" applyFont="1" applyAlignment="1">
      <alignment horizontal="left" vertical="top"/>
    </xf>
    <xf numFmtId="0" fontId="14" fillId="0" borderId="0" xfId="0" applyFont="1" applyAlignment="1">
      <alignment horizontal="left" vertical="top" wrapText="1"/>
    </xf>
    <xf numFmtId="0" fontId="13" fillId="0" borderId="0" xfId="0" applyFont="1" applyAlignment="1">
      <alignment horizontal="center" vertical="top" wrapText="1"/>
    </xf>
    <xf numFmtId="0" fontId="13" fillId="0" borderId="0" xfId="0" applyFont="1" applyAlignment="1">
      <alignment horizontal="center" vertical="top"/>
    </xf>
    <xf numFmtId="166" fontId="13" fillId="0" borderId="0" xfId="2" applyNumberFormat="1"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center" vertical="center"/>
    </xf>
    <xf numFmtId="166" fontId="13" fillId="0" borderId="0" xfId="2" applyNumberFormat="1" applyFont="1" applyAlignment="1">
      <alignment horizontal="center" vertical="center"/>
    </xf>
    <xf numFmtId="164" fontId="13" fillId="0" borderId="0" xfId="2" applyNumberFormat="1" applyFont="1" applyAlignment="1">
      <alignment horizontal="center" vertical="center"/>
    </xf>
    <xf numFmtId="0" fontId="14" fillId="4" borderId="0" xfId="0" applyFont="1" applyFill="1" applyAlignment="1">
      <alignment vertical="top" wrapText="1"/>
    </xf>
    <xf numFmtId="0" fontId="14" fillId="4" borderId="6" xfId="0" applyFont="1" applyFill="1" applyBorder="1" applyAlignment="1">
      <alignment vertical="top" wrapText="1"/>
    </xf>
    <xf numFmtId="0" fontId="13" fillId="4" borderId="0" xfId="0" applyFont="1" applyFill="1" applyAlignment="1">
      <alignment horizontal="left" vertical="top"/>
    </xf>
    <xf numFmtId="166" fontId="14" fillId="4" borderId="0" xfId="2" applyNumberFormat="1" applyFont="1" applyFill="1" applyAlignment="1">
      <alignment horizontal="center" vertical="center"/>
    </xf>
    <xf numFmtId="164" fontId="16" fillId="4" borderId="0" xfId="0" applyNumberFormat="1" applyFont="1" applyFill="1" applyAlignment="1"/>
    <xf numFmtId="166" fontId="14" fillId="4" borderId="0" xfId="0" applyNumberFormat="1" applyFont="1" applyFill="1" applyAlignment="1">
      <alignment vertical="top"/>
    </xf>
    <xf numFmtId="164" fontId="13" fillId="0" borderId="0" xfId="0" applyNumberFormat="1" applyFont="1" applyAlignment="1">
      <alignment horizontal="center" vertical="top"/>
    </xf>
    <xf numFmtId="166" fontId="13" fillId="0" borderId="0" xfId="0" applyNumberFormat="1" applyFont="1" applyAlignment="1">
      <alignment horizontal="center" vertical="top"/>
    </xf>
    <xf numFmtId="166" fontId="13" fillId="0" borderId="0" xfId="0" applyNumberFormat="1" applyFont="1" applyAlignment="1">
      <alignment horizontal="center" vertical="top" wrapText="1"/>
    </xf>
    <xf numFmtId="166" fontId="13" fillId="0" borderId="0" xfId="2" applyNumberFormat="1" applyFont="1" applyAlignment="1">
      <alignment horizontal="center" vertical="top" wrapText="1"/>
    </xf>
    <xf numFmtId="1" fontId="13" fillId="0" borderId="0" xfId="2" applyNumberFormat="1" applyFont="1" applyAlignment="1">
      <alignment horizontal="center" vertical="top" wrapText="1"/>
    </xf>
    <xf numFmtId="166" fontId="14" fillId="4" borderId="0" xfId="0" applyNumberFormat="1" applyFont="1" applyFill="1" applyAlignment="1">
      <alignment horizontal="center" vertical="top"/>
    </xf>
    <xf numFmtId="165" fontId="11" fillId="2" borderId="18" xfId="1" applyNumberFormat="1" applyFont="1" applyFill="1" applyBorder="1" applyAlignment="1">
      <alignment horizontal="justify" vertical="center" wrapText="1"/>
    </xf>
    <xf numFmtId="165" fontId="4" fillId="0" borderId="0" xfId="0" applyNumberFormat="1" applyFont="1"/>
    <xf numFmtId="165" fontId="11" fillId="2" borderId="13" xfId="1" applyNumberFormat="1" applyFont="1" applyFill="1" applyBorder="1" applyAlignment="1">
      <alignment horizontal="justify" vertical="center" wrapText="1"/>
    </xf>
    <xf numFmtId="166" fontId="15" fillId="0" borderId="0" xfId="0" applyNumberFormat="1" applyFont="1" applyAlignment="1">
      <alignment wrapText="1"/>
    </xf>
    <xf numFmtId="0" fontId="4" fillId="0" borderId="0" xfId="0" applyFont="1" applyAlignment="1">
      <alignment horizontal="left" vertical="top"/>
    </xf>
    <xf numFmtId="165" fontId="4" fillId="0" borderId="0" xfId="0" applyNumberFormat="1" applyFont="1" applyAlignment="1">
      <alignment horizontal="left" vertical="top"/>
    </xf>
    <xf numFmtId="0" fontId="6" fillId="0" borderId="0" xfId="0" applyFont="1" applyAlignment="1">
      <alignment horizontal="left" vertical="top"/>
    </xf>
    <xf numFmtId="165" fontId="6" fillId="0" borderId="0" xfId="0" applyNumberFormat="1" applyFont="1" applyAlignment="1">
      <alignment horizontal="left" vertical="top"/>
    </xf>
    <xf numFmtId="0" fontId="15" fillId="4" borderId="6" xfId="0" applyFont="1" applyFill="1" applyBorder="1" applyAlignment="1">
      <alignment horizontal="center" vertical="center" wrapText="1"/>
    </xf>
    <xf numFmtId="165" fontId="15" fillId="4" borderId="6" xfId="1"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0" fontId="18" fillId="2" borderId="3" xfId="0" applyFont="1" applyFill="1" applyBorder="1" applyAlignment="1"/>
    <xf numFmtId="0" fontId="15" fillId="2" borderId="3" xfId="0" applyFont="1" applyFill="1" applyBorder="1"/>
    <xf numFmtId="0" fontId="15" fillId="2" borderId="3" xfId="0" applyFont="1" applyFill="1" applyBorder="1" applyAlignment="1">
      <alignment wrapText="1"/>
    </xf>
    <xf numFmtId="165" fontId="15" fillId="2" borderId="3" xfId="1" applyNumberFormat="1" applyFont="1" applyFill="1" applyBorder="1"/>
    <xf numFmtId="0" fontId="15" fillId="2" borderId="0" xfId="0" applyFont="1" applyFill="1"/>
    <xf numFmtId="165" fontId="15" fillId="2" borderId="0" xfId="1" applyNumberFormat="1" applyFont="1" applyFill="1"/>
    <xf numFmtId="0" fontId="19" fillId="2" borderId="0" xfId="0" applyFont="1" applyFill="1" applyAlignment="1"/>
    <xf numFmtId="0" fontId="15" fillId="2" borderId="0" xfId="0" applyFont="1" applyFill="1" applyAlignment="1">
      <alignment wrapText="1"/>
    </xf>
    <xf numFmtId="0" fontId="9" fillId="0" borderId="6" xfId="0" applyFont="1" applyBorder="1" applyAlignment="1">
      <alignment horizontal="left" vertical="top"/>
    </xf>
    <xf numFmtId="0" fontId="9" fillId="0" borderId="6" xfId="0" applyFont="1" applyBorder="1" applyAlignment="1">
      <alignment horizontal="left" vertical="top" wrapText="1"/>
    </xf>
    <xf numFmtId="165" fontId="9" fillId="0" borderId="6" xfId="1" applyNumberFormat="1" applyFont="1" applyBorder="1" applyAlignment="1">
      <alignment horizontal="left" vertical="top"/>
    </xf>
    <xf numFmtId="165" fontId="9" fillId="0" borderId="6" xfId="0" applyNumberFormat="1" applyFont="1" applyBorder="1" applyAlignment="1">
      <alignment horizontal="left" vertical="top"/>
    </xf>
    <xf numFmtId="0" fontId="19" fillId="2" borderId="5" xfId="0" applyFont="1" applyFill="1" applyBorder="1" applyAlignment="1">
      <alignment horizontal="left" vertical="top"/>
    </xf>
    <xf numFmtId="0" fontId="19" fillId="2" borderId="2" xfId="0" applyFont="1" applyFill="1" applyBorder="1" applyAlignment="1">
      <alignment horizontal="left" vertical="top"/>
    </xf>
    <xf numFmtId="0" fontId="19" fillId="2" borderId="2" xfId="0" applyFont="1" applyFill="1" applyBorder="1" applyAlignment="1">
      <alignment horizontal="left" vertical="top" wrapText="1"/>
    </xf>
    <xf numFmtId="165" fontId="19" fillId="2" borderId="2" xfId="1" applyNumberFormat="1" applyFont="1" applyFill="1" applyBorder="1" applyAlignment="1">
      <alignment horizontal="left" vertical="top"/>
    </xf>
    <xf numFmtId="0" fontId="19" fillId="2" borderId="0" xfId="0" applyFont="1" applyFill="1" applyBorder="1" applyAlignment="1"/>
    <xf numFmtId="0" fontId="9" fillId="0" borderId="6" xfId="0" applyFont="1" applyBorder="1"/>
    <xf numFmtId="0" fontId="9" fillId="0" borderId="6" xfId="0" applyFont="1" applyBorder="1" applyAlignment="1">
      <alignment wrapText="1"/>
    </xf>
    <xf numFmtId="165" fontId="9" fillId="0" borderId="6" xfId="1" applyNumberFormat="1" applyFont="1" applyBorder="1"/>
    <xf numFmtId="165" fontId="9" fillId="0" borderId="6" xfId="0" applyNumberFormat="1" applyFont="1" applyBorder="1"/>
    <xf numFmtId="0" fontId="9" fillId="0" borderId="5" xfId="0" applyFont="1" applyBorder="1"/>
    <xf numFmtId="0" fontId="19" fillId="2" borderId="5" xfId="0" applyFont="1" applyFill="1" applyBorder="1"/>
    <xf numFmtId="0" fontId="19" fillId="2" borderId="2" xfId="0" applyFont="1" applyFill="1" applyBorder="1"/>
    <xf numFmtId="0" fontId="19" fillId="2" borderId="2" xfId="0" applyFont="1" applyFill="1" applyBorder="1" applyAlignment="1">
      <alignment wrapText="1"/>
    </xf>
    <xf numFmtId="165" fontId="19" fillId="2" borderId="2" xfId="1" applyNumberFormat="1" applyFont="1" applyFill="1" applyBorder="1"/>
    <xf numFmtId="0" fontId="15" fillId="0" borderId="0" xfId="0" applyFont="1" applyFill="1" applyBorder="1" applyAlignment="1">
      <alignment wrapText="1"/>
    </xf>
    <xf numFmtId="165" fontId="15" fillId="0" borderId="0" xfId="1" applyNumberFormat="1" applyFont="1"/>
    <xf numFmtId="0" fontId="17" fillId="0" borderId="0" xfId="0" applyFont="1"/>
    <xf numFmtId="0" fontId="15" fillId="2" borderId="5" xfId="0" applyFont="1" applyFill="1" applyBorder="1"/>
    <xf numFmtId="0" fontId="15" fillId="2" borderId="2" xfId="0" applyFont="1" applyFill="1" applyBorder="1"/>
    <xf numFmtId="0" fontId="15" fillId="2" borderId="2" xfId="0" applyFont="1" applyFill="1" applyBorder="1" applyAlignment="1">
      <alignment wrapText="1"/>
    </xf>
    <xf numFmtId="165" fontId="15" fillId="2" borderId="2" xfId="1" applyNumberFormat="1" applyFont="1" applyFill="1" applyBorder="1"/>
    <xf numFmtId="165" fontId="15" fillId="2" borderId="7" xfId="1" applyNumberFormat="1" applyFont="1" applyFill="1" applyBorder="1"/>
    <xf numFmtId="0" fontId="16" fillId="4" borderId="5" xfId="0" applyFont="1" applyFill="1" applyBorder="1"/>
    <xf numFmtId="0" fontId="16" fillId="4" borderId="2" xfId="0" applyFont="1" applyFill="1" applyBorder="1"/>
    <xf numFmtId="0" fontId="16" fillId="4" borderId="2" xfId="0" applyFont="1" applyFill="1" applyBorder="1" applyAlignment="1">
      <alignment wrapText="1"/>
    </xf>
    <xf numFmtId="165" fontId="16" fillId="4" borderId="2" xfId="1" applyNumberFormat="1" applyFont="1" applyFill="1" applyBorder="1"/>
    <xf numFmtId="0" fontId="9" fillId="0" borderId="6" xfId="0" applyFont="1" applyBorder="1" applyAlignment="1">
      <alignment vertical="top" wrapText="1"/>
    </xf>
    <xf numFmtId="0" fontId="9" fillId="0" borderId="6" xfId="0" applyFont="1" applyBorder="1" applyAlignment="1">
      <alignment vertical="top"/>
    </xf>
    <xf numFmtId="165" fontId="9" fillId="0" borderId="6" xfId="1" applyNumberFormat="1" applyFont="1" applyBorder="1" applyAlignment="1">
      <alignment vertical="top"/>
    </xf>
    <xf numFmtId="165" fontId="9" fillId="0" borderId="6" xfId="0" applyNumberFormat="1" applyFont="1" applyBorder="1" applyAlignment="1">
      <alignment vertical="top"/>
    </xf>
    <xf numFmtId="0" fontId="19" fillId="2" borderId="5" xfId="0" applyFont="1" applyFill="1" applyBorder="1" applyAlignment="1">
      <alignment vertical="top"/>
    </xf>
    <xf numFmtId="0" fontId="19" fillId="2" borderId="2" xfId="0" applyFont="1" applyFill="1" applyBorder="1" applyAlignment="1">
      <alignment vertical="top"/>
    </xf>
    <xf numFmtId="0" fontId="19" fillId="2" borderId="2" xfId="0" applyFont="1" applyFill="1" applyBorder="1" applyAlignment="1">
      <alignment vertical="top" wrapText="1"/>
    </xf>
    <xf numFmtId="165" fontId="19" fillId="2" borderId="2" xfId="1" applyNumberFormat="1" applyFont="1" applyFill="1" applyBorder="1" applyAlignment="1">
      <alignment vertical="top"/>
    </xf>
    <xf numFmtId="0" fontId="19" fillId="2" borderId="6" xfId="0" applyFont="1" applyFill="1" applyBorder="1" applyAlignment="1">
      <alignment vertical="top"/>
    </xf>
    <xf numFmtId="165" fontId="19" fillId="2" borderId="6" xfId="1" applyNumberFormat="1" applyFont="1" applyFill="1" applyBorder="1" applyAlignment="1">
      <alignment vertical="top"/>
    </xf>
    <xf numFmtId="0" fontId="19" fillId="0" borderId="0" xfId="0" applyFont="1" applyAlignment="1">
      <alignment vertical="top"/>
    </xf>
    <xf numFmtId="0" fontId="19" fillId="2" borderId="0" xfId="0"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top" wrapText="1"/>
    </xf>
    <xf numFmtId="165" fontId="15" fillId="2" borderId="0" xfId="1" applyNumberFormat="1" applyFont="1" applyFill="1" applyAlignment="1">
      <alignment vertical="top"/>
    </xf>
    <xf numFmtId="165" fontId="15" fillId="0" borderId="0" xfId="0" applyNumberFormat="1" applyFont="1" applyAlignment="1">
      <alignment vertical="top"/>
    </xf>
    <xf numFmtId="0" fontId="15" fillId="0" borderId="6" xfId="0" applyFont="1" applyBorder="1" applyAlignment="1">
      <alignment vertical="top"/>
    </xf>
    <xf numFmtId="165" fontId="15" fillId="0" borderId="6" xfId="1" applyNumberFormat="1" applyFont="1" applyBorder="1" applyAlignment="1">
      <alignment vertical="top"/>
    </xf>
    <xf numFmtId="0" fontId="15" fillId="0" borderId="0" xfId="0" applyFont="1" applyFill="1" applyBorder="1" applyAlignment="1">
      <alignment vertical="top" wrapText="1"/>
    </xf>
    <xf numFmtId="165" fontId="15" fillId="0" borderId="0" xfId="1" applyNumberFormat="1" applyFont="1" applyAlignment="1">
      <alignment vertical="top"/>
    </xf>
    <xf numFmtId="0" fontId="17" fillId="0" borderId="0" xfId="0" applyFont="1" applyAlignment="1">
      <alignment vertical="top"/>
    </xf>
    <xf numFmtId="0" fontId="15" fillId="2" borderId="5" xfId="0" applyFont="1" applyFill="1" applyBorder="1" applyAlignment="1">
      <alignment vertical="top"/>
    </xf>
    <xf numFmtId="0" fontId="15" fillId="2" borderId="2" xfId="0" applyFont="1" applyFill="1" applyBorder="1" applyAlignment="1">
      <alignment vertical="top"/>
    </xf>
    <xf numFmtId="0" fontId="15" fillId="2" borderId="2" xfId="0" applyFont="1" applyFill="1" applyBorder="1" applyAlignment="1">
      <alignment vertical="top" wrapText="1"/>
    </xf>
    <xf numFmtId="165" fontId="15" fillId="2" borderId="2" xfId="1" applyNumberFormat="1" applyFont="1" applyFill="1" applyBorder="1" applyAlignment="1">
      <alignment vertical="top"/>
    </xf>
    <xf numFmtId="0" fontId="15" fillId="2" borderId="3" xfId="0" applyFont="1" applyFill="1" applyBorder="1" applyAlignment="1">
      <alignment vertical="top"/>
    </xf>
    <xf numFmtId="165" fontId="15" fillId="2" borderId="7" xfId="1" applyNumberFormat="1" applyFont="1" applyFill="1" applyBorder="1" applyAlignment="1">
      <alignment vertical="top"/>
    </xf>
    <xf numFmtId="0" fontId="16" fillId="4" borderId="5" xfId="0" applyFont="1" applyFill="1" applyBorder="1" applyAlignment="1">
      <alignment vertical="top"/>
    </xf>
    <xf numFmtId="0" fontId="16" fillId="4" borderId="2" xfId="0" applyFont="1" applyFill="1" applyBorder="1" applyAlignment="1">
      <alignment vertical="top"/>
    </xf>
    <xf numFmtId="0" fontId="16" fillId="4" borderId="2" xfId="0" applyFont="1" applyFill="1" applyBorder="1" applyAlignment="1">
      <alignment vertical="top" wrapText="1"/>
    </xf>
    <xf numFmtId="165" fontId="16" fillId="4" borderId="2" xfId="1" applyNumberFormat="1" applyFont="1" applyFill="1" applyBorder="1" applyAlignment="1">
      <alignment vertical="top"/>
    </xf>
    <xf numFmtId="165" fontId="16" fillId="4" borderId="6" xfId="1" applyNumberFormat="1" applyFont="1" applyFill="1" applyBorder="1" applyAlignment="1">
      <alignment vertical="top"/>
    </xf>
    <xf numFmtId="0" fontId="16" fillId="0" borderId="0" xfId="0" applyFont="1" applyAlignment="1">
      <alignment vertical="top"/>
    </xf>
    <xf numFmtId="0" fontId="16" fillId="0" borderId="3" xfId="0" applyFont="1" applyFill="1" applyBorder="1" applyAlignment="1">
      <alignment vertical="top"/>
    </xf>
    <xf numFmtId="0" fontId="16" fillId="0" borderId="3" xfId="0" applyFont="1" applyFill="1" applyBorder="1" applyAlignment="1">
      <alignment vertical="top" wrapText="1"/>
    </xf>
    <xf numFmtId="165" fontId="16" fillId="0" borderId="3" xfId="1" applyNumberFormat="1" applyFont="1" applyFill="1" applyBorder="1" applyAlignment="1">
      <alignment vertical="top"/>
    </xf>
    <xf numFmtId="0" fontId="16" fillId="0" borderId="0" xfId="0" applyFont="1" applyFill="1" applyBorder="1" applyAlignment="1">
      <alignment vertical="top"/>
    </xf>
    <xf numFmtId="165" fontId="16" fillId="0" borderId="0" xfId="1" applyNumberFormat="1" applyFont="1" applyFill="1" applyBorder="1" applyAlignment="1">
      <alignment vertical="top"/>
    </xf>
    <xf numFmtId="0" fontId="16" fillId="0" borderId="0" xfId="0" applyFont="1" applyFill="1" applyAlignment="1">
      <alignment vertical="top"/>
    </xf>
    <xf numFmtId="0" fontId="18" fillId="0" borderId="3" xfId="0" applyFont="1" applyBorder="1" applyAlignment="1">
      <alignment vertical="top"/>
    </xf>
    <xf numFmtId="0" fontId="15" fillId="0" borderId="3" xfId="0" applyFont="1" applyBorder="1" applyAlignment="1">
      <alignment vertical="top"/>
    </xf>
    <xf numFmtId="0" fontId="15" fillId="0" borderId="3" xfId="0" applyFont="1" applyBorder="1" applyAlignment="1">
      <alignment vertical="top" wrapText="1"/>
    </xf>
    <xf numFmtId="165" fontId="15" fillId="0" borderId="3" xfId="1" applyNumberFormat="1" applyFont="1" applyBorder="1" applyAlignment="1">
      <alignment vertical="top"/>
    </xf>
    <xf numFmtId="0" fontId="9" fillId="0" borderId="0" xfId="0" applyFont="1" applyAlignment="1">
      <alignment vertical="top"/>
    </xf>
    <xf numFmtId="165" fontId="19" fillId="2" borderId="2" xfId="0" applyNumberFormat="1" applyFont="1" applyFill="1" applyBorder="1" applyAlignment="1">
      <alignment vertical="top"/>
    </xf>
    <xf numFmtId="0" fontId="19" fillId="2" borderId="3" xfId="0" applyFont="1" applyFill="1" applyBorder="1" applyAlignment="1">
      <alignment vertical="top"/>
    </xf>
    <xf numFmtId="0" fontId="19" fillId="7" borderId="5" xfId="0" applyFont="1" applyFill="1" applyBorder="1" applyAlignment="1">
      <alignment vertical="top"/>
    </xf>
    <xf numFmtId="0" fontId="19" fillId="7" borderId="2" xfId="0" applyFont="1" applyFill="1" applyBorder="1" applyAlignment="1">
      <alignment vertical="top"/>
    </xf>
    <xf numFmtId="0" fontId="19" fillId="7" borderId="2" xfId="0" applyFont="1" applyFill="1" applyBorder="1" applyAlignment="1">
      <alignment vertical="top" wrapText="1"/>
    </xf>
    <xf numFmtId="165" fontId="19" fillId="7" borderId="2" xfId="1" applyNumberFormat="1" applyFont="1" applyFill="1" applyBorder="1" applyAlignment="1">
      <alignment vertical="top"/>
    </xf>
    <xf numFmtId="0" fontId="19" fillId="7" borderId="3" xfId="0" applyFont="1" applyFill="1" applyBorder="1" applyAlignment="1">
      <alignment vertical="top"/>
    </xf>
    <xf numFmtId="0" fontId="19" fillId="7" borderId="0" xfId="0" applyFont="1" applyFill="1" applyAlignment="1">
      <alignment vertical="top"/>
    </xf>
    <xf numFmtId="0" fontId="18" fillId="0" borderId="3" xfId="0" applyFont="1" applyBorder="1" applyAlignment="1">
      <alignment vertical="top" wrapText="1"/>
    </xf>
    <xf numFmtId="0" fontId="15" fillId="7" borderId="5" xfId="0" applyFont="1" applyFill="1" applyBorder="1" applyAlignment="1">
      <alignment vertical="top"/>
    </xf>
    <xf numFmtId="0" fontId="15" fillId="7" borderId="2" xfId="0" applyFont="1" applyFill="1" applyBorder="1" applyAlignment="1">
      <alignment vertical="top"/>
    </xf>
    <xf numFmtId="0" fontId="15" fillId="7" borderId="2" xfId="0" applyFont="1" applyFill="1" applyBorder="1" applyAlignment="1">
      <alignment vertical="top" wrapText="1"/>
    </xf>
    <xf numFmtId="165" fontId="15" fillId="7" borderId="2" xfId="1" applyNumberFormat="1" applyFont="1" applyFill="1" applyBorder="1" applyAlignment="1">
      <alignment vertical="top"/>
    </xf>
    <xf numFmtId="0" fontId="15" fillId="7" borderId="3" xfId="0" applyFont="1" applyFill="1" applyBorder="1" applyAlignment="1">
      <alignment vertical="top"/>
    </xf>
    <xf numFmtId="0" fontId="15" fillId="7" borderId="0" xfId="0" applyFont="1" applyFill="1" applyAlignment="1">
      <alignment vertical="top"/>
    </xf>
    <xf numFmtId="0" fontId="16" fillId="3" borderId="5" xfId="0" applyFont="1" applyFill="1" applyBorder="1" applyAlignment="1">
      <alignment vertical="top"/>
    </xf>
    <xf numFmtId="0" fontId="16" fillId="3" borderId="2" xfId="0" applyFont="1" applyFill="1" applyBorder="1" applyAlignment="1">
      <alignment vertical="top"/>
    </xf>
    <xf numFmtId="0" fontId="16" fillId="3" borderId="2" xfId="0" applyFont="1" applyFill="1" applyBorder="1" applyAlignment="1">
      <alignment vertical="top" wrapText="1"/>
    </xf>
    <xf numFmtId="165" fontId="16" fillId="3" borderId="2" xfId="1" applyNumberFormat="1" applyFont="1" applyFill="1" applyBorder="1" applyAlignment="1">
      <alignment vertical="top"/>
    </xf>
    <xf numFmtId="165" fontId="9" fillId="0" borderId="1" xfId="1" applyNumberFormat="1" applyFont="1" applyBorder="1" applyAlignment="1">
      <alignment vertical="top"/>
    </xf>
    <xf numFmtId="0" fontId="15" fillId="2" borderId="6" xfId="0" applyFont="1" applyFill="1" applyBorder="1" applyAlignment="1">
      <alignment vertical="top" wrapText="1"/>
    </xf>
    <xf numFmtId="0" fontId="15" fillId="2" borderId="6" xfId="0" applyFont="1" applyFill="1" applyBorder="1" applyAlignment="1">
      <alignment vertical="top"/>
    </xf>
    <xf numFmtId="165" fontId="15" fillId="2" borderId="6" xfId="1" applyNumberFormat="1" applyFont="1" applyFill="1" applyBorder="1" applyAlignment="1">
      <alignment vertical="top"/>
    </xf>
    <xf numFmtId="165" fontId="15" fillId="2" borderId="6" xfId="0" applyNumberFormat="1" applyFont="1" applyFill="1" applyBorder="1" applyAlignment="1">
      <alignment vertical="top"/>
    </xf>
    <xf numFmtId="0" fontId="15" fillId="0" borderId="0" xfId="0" applyFont="1" applyAlignment="1">
      <alignment horizontal="left" vertical="top" wrapText="1"/>
    </xf>
    <xf numFmtId="43" fontId="4" fillId="0" borderId="0" xfId="0" applyNumberFormat="1" applyFont="1"/>
    <xf numFmtId="0" fontId="15" fillId="4" borderId="6" xfId="0" applyFont="1" applyFill="1" applyBorder="1" applyAlignment="1">
      <alignment vertical="center"/>
    </xf>
    <xf numFmtId="43" fontId="4" fillId="0" borderId="0" xfId="1" applyFont="1"/>
    <xf numFmtId="0" fontId="0" fillId="4" borderId="6" xfId="0" applyFill="1" applyBorder="1" applyAlignment="1">
      <alignment horizontal="center" vertical="center" wrapText="1"/>
    </xf>
    <xf numFmtId="0" fontId="0" fillId="4" borderId="6" xfId="0" applyFont="1" applyFill="1" applyBorder="1" applyAlignment="1">
      <alignment vertical="center"/>
    </xf>
    <xf numFmtId="0" fontId="0" fillId="4" borderId="5" xfId="0" applyFill="1" applyBorder="1" applyAlignment="1">
      <alignment horizontal="center" vertical="center" wrapText="1"/>
    </xf>
    <xf numFmtId="0" fontId="0" fillId="4" borderId="6" xfId="0" applyFont="1" applyFill="1" applyBorder="1" applyAlignment="1">
      <alignment horizontal="center" vertical="center" wrapText="1"/>
    </xf>
    <xf numFmtId="0" fontId="1" fillId="0" borderId="3" xfId="0" applyFont="1" applyBorder="1" applyAlignment="1">
      <alignment wrapText="1"/>
    </xf>
    <xf numFmtId="0" fontId="0" fillId="0" borderId="3" xfId="0" applyBorder="1"/>
    <xf numFmtId="0" fontId="20" fillId="0" borderId="0" xfId="0" applyFont="1"/>
    <xf numFmtId="0" fontId="0" fillId="2" borderId="5" xfId="0" applyFill="1" applyBorder="1"/>
    <xf numFmtId="0" fontId="0" fillId="2" borderId="2" xfId="0" applyFill="1" applyBorder="1"/>
    <xf numFmtId="0" fontId="0" fillId="2" borderId="7" xfId="0" applyFill="1" applyBorder="1"/>
    <xf numFmtId="0" fontId="0" fillId="0" borderId="0" xfId="0" applyFill="1" applyBorder="1" applyAlignment="1">
      <alignment wrapText="1"/>
    </xf>
    <xf numFmtId="0" fontId="0" fillId="2" borderId="3" xfId="0" applyFill="1" applyBorder="1"/>
    <xf numFmtId="0" fontId="0" fillId="4" borderId="5" xfId="0" applyFill="1" applyBorder="1"/>
    <xf numFmtId="0" fontId="0" fillId="4" borderId="2" xfId="0" applyFill="1" applyBorder="1"/>
    <xf numFmtId="0" fontId="0" fillId="4" borderId="7" xfId="0" applyFill="1" applyBorder="1"/>
    <xf numFmtId="0" fontId="21" fillId="0" borderId="3" xfId="0" applyFont="1" applyBorder="1" applyAlignment="1">
      <alignment wrapText="1"/>
    </xf>
    <xf numFmtId="0" fontId="0" fillId="4" borderId="3" xfId="0" applyFill="1" applyBorder="1"/>
    <xf numFmtId="0" fontId="0" fillId="3" borderId="5" xfId="0" applyFill="1" applyBorder="1"/>
    <xf numFmtId="0" fontId="0" fillId="3" borderId="2" xfId="0" applyFill="1" applyBorder="1"/>
    <xf numFmtId="0" fontId="0" fillId="3" borderId="7" xfId="0" applyFill="1" applyBorder="1"/>
    <xf numFmtId="165" fontId="7" fillId="0" borderId="9" xfId="1" applyNumberFormat="1" applyFont="1" applyBorder="1" applyAlignment="1">
      <alignment horizontal="justify" vertical="center" wrapText="1"/>
    </xf>
    <xf numFmtId="0" fontId="7" fillId="0" borderId="19" xfId="0" applyFont="1" applyFill="1" applyBorder="1" applyAlignment="1">
      <alignment horizontal="justify" vertical="center" wrapText="1"/>
    </xf>
    <xf numFmtId="165" fontId="7" fillId="0" borderId="19" xfId="1" applyNumberFormat="1" applyFont="1" applyBorder="1" applyAlignment="1">
      <alignment horizontal="justify" vertical="center" wrapText="1"/>
    </xf>
    <xf numFmtId="165" fontId="7" fillId="0" borderId="12" xfId="1" applyNumberFormat="1" applyFont="1" applyBorder="1" applyAlignment="1">
      <alignment horizontal="justify" vertical="center" wrapText="1"/>
    </xf>
    <xf numFmtId="165" fontId="11" fillId="0" borderId="12" xfId="1" applyNumberFormat="1" applyFont="1" applyBorder="1" applyAlignment="1">
      <alignment horizontal="justify" vertical="center" wrapText="1"/>
    </xf>
    <xf numFmtId="0" fontId="7" fillId="0" borderId="12" xfId="0" applyFont="1" applyFill="1" applyBorder="1" applyAlignment="1">
      <alignment horizontal="justify" vertical="center" wrapText="1"/>
    </xf>
    <xf numFmtId="165" fontId="7" fillId="0" borderId="13" xfId="1" applyNumberFormat="1" applyFont="1" applyFill="1" applyBorder="1" applyAlignment="1">
      <alignment horizontal="justify" vertical="center" wrapText="1"/>
    </xf>
    <xf numFmtId="165" fontId="7" fillId="0" borderId="16" xfId="1" applyNumberFormat="1" applyFont="1" applyFill="1" applyBorder="1" applyAlignment="1">
      <alignment horizontal="justify" vertical="center" wrapText="1"/>
    </xf>
    <xf numFmtId="0" fontId="4" fillId="0" borderId="0" xfId="0" applyFont="1" applyFill="1"/>
    <xf numFmtId="165" fontId="4" fillId="0" borderId="0" xfId="0" applyNumberFormat="1" applyFont="1" applyFill="1"/>
    <xf numFmtId="0" fontId="16" fillId="4" borderId="6" xfId="0" applyFont="1" applyFill="1" applyBorder="1" applyAlignment="1">
      <alignment horizontal="center"/>
    </xf>
    <xf numFmtId="0" fontId="15" fillId="4" borderId="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5" xfId="0" applyFont="1" applyFill="1" applyBorder="1" applyAlignment="1">
      <alignment horizontal="center"/>
    </xf>
    <xf numFmtId="0" fontId="15" fillId="4" borderId="7" xfId="0" applyFont="1" applyFill="1" applyBorder="1" applyAlignment="1">
      <alignment horizontal="center"/>
    </xf>
    <xf numFmtId="0" fontId="15" fillId="4" borderId="6" xfId="0" applyFont="1" applyFill="1" applyBorder="1" applyAlignment="1">
      <alignment horizontal="center" vertical="center" wrapText="1"/>
    </xf>
    <xf numFmtId="0" fontId="15" fillId="4" borderId="6" xfId="0" applyFont="1" applyFill="1" applyBorder="1" applyAlignment="1">
      <alignment horizontal="center"/>
    </xf>
    <xf numFmtId="0" fontId="16" fillId="4" borderId="5" xfId="0" applyFont="1" applyFill="1" applyBorder="1" applyAlignment="1">
      <alignment horizont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4" borderId="5" xfId="0" applyFill="1" applyBorder="1" applyAlignment="1">
      <alignment horizontal="center"/>
    </xf>
    <xf numFmtId="0" fontId="0" fillId="4" borderId="7" xfId="0" applyFill="1" applyBorder="1" applyAlignment="1">
      <alignment horizontal="center"/>
    </xf>
    <xf numFmtId="0" fontId="0" fillId="4" borderId="6" xfId="0" applyFill="1" applyBorder="1" applyAlignment="1">
      <alignment horizontal="center" vertical="center" wrapText="1"/>
    </xf>
    <xf numFmtId="0" fontId="0" fillId="4" borderId="6" xfId="0" applyFill="1" applyBorder="1" applyAlignment="1">
      <alignment horizontal="center"/>
    </xf>
    <xf numFmtId="0" fontId="0" fillId="4" borderId="6" xfId="0" applyFont="1" applyFill="1" applyBorder="1" applyAlignment="1">
      <alignment horizontal="center" wrapText="1"/>
    </xf>
    <xf numFmtId="0" fontId="9" fillId="5" borderId="8" xfId="0" applyFont="1" applyFill="1" applyBorder="1" applyAlignment="1">
      <alignment horizontal="justify" vertical="center" wrapText="1"/>
    </xf>
    <xf numFmtId="0" fontId="9" fillId="5" borderId="10" xfId="0" applyFont="1" applyFill="1" applyBorder="1" applyAlignment="1">
      <alignment horizontal="justify" vertical="center" wrapText="1"/>
    </xf>
    <xf numFmtId="0" fontId="9" fillId="5" borderId="12" xfId="0" applyFont="1" applyFill="1" applyBorder="1" applyAlignment="1">
      <alignment horizontal="justify" vertical="center" wrapText="1"/>
    </xf>
    <xf numFmtId="165" fontId="9" fillId="5" borderId="8" xfId="1" applyNumberFormat="1" applyFont="1" applyFill="1" applyBorder="1" applyAlignment="1">
      <alignment horizontal="left" vertical="center" wrapText="1"/>
    </xf>
    <xf numFmtId="165" fontId="9" fillId="5" borderId="10" xfId="1" applyNumberFormat="1" applyFont="1" applyFill="1" applyBorder="1" applyAlignment="1">
      <alignment horizontal="left" vertical="center" wrapText="1"/>
    </xf>
    <xf numFmtId="165" fontId="9" fillId="5" borderId="12" xfId="1" applyNumberFormat="1" applyFont="1" applyFill="1" applyBorder="1" applyAlignment="1">
      <alignment horizontal="left" vertical="center" wrapText="1"/>
    </xf>
    <xf numFmtId="0" fontId="10" fillId="6" borderId="14" xfId="0" applyFont="1" applyFill="1" applyBorder="1" applyAlignment="1">
      <alignment horizontal="justify" vertical="center" wrapText="1"/>
    </xf>
    <xf numFmtId="0" fontId="10" fillId="6" borderId="15" xfId="0" applyFont="1" applyFill="1" applyBorder="1" applyAlignment="1">
      <alignment horizontal="justify" vertical="center" wrapText="1"/>
    </xf>
    <xf numFmtId="0" fontId="10" fillId="6" borderId="16" xfId="0" applyFont="1" applyFill="1" applyBorder="1" applyAlignment="1">
      <alignment horizontal="justify"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4" borderId="0" xfId="0" applyFont="1" applyFill="1" applyAlignment="1">
      <alignment horizontal="center" vertical="top" wrapText="1"/>
    </xf>
    <xf numFmtId="0" fontId="14" fillId="4" borderId="0" xfId="0" applyFont="1" applyFill="1" applyAlignment="1">
      <alignment horizontal="center"/>
    </xf>
    <xf numFmtId="0" fontId="13" fillId="4" borderId="0" xfId="0" applyFont="1" applyFill="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5"/>
  <sheetViews>
    <sheetView zoomScaleNormal="100" workbookViewId="0">
      <pane ySplit="1" topLeftCell="A2" activePane="bottomLeft" state="frozen"/>
      <selection activeCell="B1" sqref="B1"/>
      <selection pane="bottomLeft" activeCell="G36" sqref="G36"/>
    </sheetView>
  </sheetViews>
  <sheetFormatPr defaultRowHeight="15" x14ac:dyDescent="0.25"/>
  <cols>
    <col min="1" max="1" width="46.28515625" customWidth="1"/>
    <col min="2" max="2" width="6.5703125" customWidth="1"/>
    <col min="3" max="3" width="27.28515625" style="1" bestFit="1" customWidth="1"/>
    <col min="4" max="4" width="0.42578125" customWidth="1"/>
    <col min="5" max="5" width="9.140625" hidden="1" customWidth="1"/>
    <col min="6" max="6" width="10.7109375" hidden="1" customWidth="1"/>
    <col min="7" max="7" width="10.5703125" style="4" bestFit="1" customWidth="1"/>
    <col min="8" max="8" width="9.28515625" style="4" bestFit="1" customWidth="1"/>
    <col min="9" max="9" width="14.85546875" style="4" bestFit="1" customWidth="1"/>
    <col min="10" max="10" width="13.28515625" style="4" bestFit="1" customWidth="1"/>
    <col min="11" max="11" width="13.28515625" bestFit="1" customWidth="1"/>
    <col min="12" max="12" width="13.140625" hidden="1" customWidth="1"/>
    <col min="13" max="13" width="6" bestFit="1" customWidth="1"/>
    <col min="14" max="14" width="5.85546875" customWidth="1"/>
    <col min="15" max="15" width="5.7109375" customWidth="1"/>
    <col min="16" max="17" width="4.42578125" hidden="1" customWidth="1"/>
    <col min="18" max="18" width="12.7109375" bestFit="1" customWidth="1"/>
    <col min="19" max="20" width="13.28515625" bestFit="1" customWidth="1"/>
    <col min="21" max="21" width="4.5703125" hidden="1" customWidth="1"/>
    <col min="22" max="22" width="0.140625" customWidth="1"/>
    <col min="23" max="23" width="13.28515625" style="4" bestFit="1" customWidth="1"/>
  </cols>
  <sheetData>
    <row r="1" spans="1:25" x14ac:dyDescent="0.25">
      <c r="A1" s="228" t="s">
        <v>9</v>
      </c>
      <c r="B1" s="229"/>
      <c r="C1" s="229"/>
      <c r="D1" s="229"/>
      <c r="E1" s="229"/>
      <c r="F1" s="229"/>
      <c r="G1" s="229"/>
      <c r="H1" s="229"/>
      <c r="I1" s="229"/>
      <c r="J1" s="229"/>
      <c r="K1" s="229"/>
      <c r="L1" s="229"/>
      <c r="M1" s="229"/>
      <c r="N1" s="229"/>
      <c r="O1" s="229"/>
      <c r="P1" s="229"/>
      <c r="Q1" s="229"/>
      <c r="R1" s="229"/>
      <c r="S1" s="229"/>
      <c r="T1" s="229"/>
      <c r="U1" s="229"/>
      <c r="V1" s="229"/>
      <c r="W1" s="229"/>
    </row>
    <row r="2" spans="1:25" ht="15" customHeight="1" x14ac:dyDescent="0.25">
      <c r="A2" s="230" t="s">
        <v>10</v>
      </c>
      <c r="B2" s="231"/>
      <c r="C2" s="232" t="s">
        <v>26</v>
      </c>
      <c r="D2" s="233" t="s">
        <v>13</v>
      </c>
      <c r="E2" s="233"/>
      <c r="F2" s="227" t="s">
        <v>16</v>
      </c>
      <c r="G2" s="227"/>
      <c r="H2" s="227"/>
      <c r="I2" s="227"/>
      <c r="J2" s="227" t="s">
        <v>20</v>
      </c>
      <c r="K2" s="227"/>
      <c r="L2" s="234"/>
      <c r="M2" s="227" t="s">
        <v>27</v>
      </c>
      <c r="N2" s="227"/>
      <c r="O2" s="227"/>
      <c r="P2" s="227"/>
      <c r="Q2" s="227"/>
      <c r="R2" s="227" t="s">
        <v>6</v>
      </c>
      <c r="S2" s="227"/>
      <c r="T2" s="227"/>
      <c r="U2" s="227"/>
      <c r="V2" s="227"/>
      <c r="W2" s="227"/>
    </row>
    <row r="3" spans="1:25" ht="35.25" customHeight="1" x14ac:dyDescent="0.25">
      <c r="A3" s="84" t="s">
        <v>11</v>
      </c>
      <c r="B3" s="195" t="s">
        <v>12</v>
      </c>
      <c r="C3" s="232"/>
      <c r="D3" s="84" t="s">
        <v>14</v>
      </c>
      <c r="E3" s="84" t="s">
        <v>15</v>
      </c>
      <c r="F3" s="84" t="s">
        <v>17</v>
      </c>
      <c r="G3" s="85" t="s">
        <v>18</v>
      </c>
      <c r="H3" s="85" t="s">
        <v>19</v>
      </c>
      <c r="I3" s="85" t="s">
        <v>0</v>
      </c>
      <c r="J3" s="85" t="s">
        <v>8</v>
      </c>
      <c r="K3" s="84" t="s">
        <v>75</v>
      </c>
      <c r="L3" s="86" t="s">
        <v>28</v>
      </c>
      <c r="M3" s="84" t="s">
        <v>1</v>
      </c>
      <c r="N3" s="84" t="s">
        <v>2</v>
      </c>
      <c r="O3" s="84" t="s">
        <v>3</v>
      </c>
      <c r="P3" s="84" t="s">
        <v>4</v>
      </c>
      <c r="Q3" s="84" t="s">
        <v>5</v>
      </c>
      <c r="R3" s="84" t="s">
        <v>1</v>
      </c>
      <c r="S3" s="84" t="s">
        <v>2</v>
      </c>
      <c r="T3" s="84" t="s">
        <v>3</v>
      </c>
      <c r="U3" s="84" t="s">
        <v>4</v>
      </c>
      <c r="V3" s="84" t="s">
        <v>5</v>
      </c>
      <c r="W3" s="85" t="s">
        <v>0</v>
      </c>
    </row>
    <row r="4" spans="1:25" x14ac:dyDescent="0.25">
      <c r="A4" s="87" t="s">
        <v>36</v>
      </c>
      <c r="B4" s="88"/>
      <c r="C4" s="89"/>
      <c r="D4" s="88"/>
      <c r="E4" s="88"/>
      <c r="F4" s="88"/>
      <c r="G4" s="90"/>
      <c r="H4" s="90"/>
      <c r="I4" s="90"/>
      <c r="J4" s="90"/>
      <c r="K4" s="88"/>
      <c r="L4" s="88"/>
      <c r="M4" s="91"/>
      <c r="N4" s="91"/>
      <c r="O4" s="91"/>
      <c r="P4" s="91"/>
      <c r="Q4" s="91"/>
      <c r="R4" s="91"/>
      <c r="S4" s="91"/>
      <c r="T4" s="91"/>
      <c r="U4" s="91"/>
      <c r="V4" s="91"/>
      <c r="W4" s="92"/>
    </row>
    <row r="5" spans="1:25" x14ac:dyDescent="0.25">
      <c r="A5" s="93" t="s">
        <v>33</v>
      </c>
      <c r="B5" s="91"/>
      <c r="C5" s="94"/>
      <c r="D5" s="91"/>
      <c r="E5" s="91"/>
      <c r="F5" s="91"/>
      <c r="G5" s="92"/>
      <c r="H5" s="92"/>
      <c r="I5" s="92"/>
      <c r="J5" s="92"/>
      <c r="K5" s="91"/>
      <c r="L5" s="91"/>
      <c r="M5" s="91"/>
      <c r="N5" s="91"/>
      <c r="O5" s="91"/>
      <c r="P5" s="91"/>
      <c r="Q5" s="91"/>
      <c r="R5" s="91"/>
      <c r="S5" s="91"/>
      <c r="T5" s="91"/>
      <c r="U5" s="91"/>
      <c r="V5" s="91"/>
      <c r="W5" s="92"/>
    </row>
    <row r="6" spans="1:25" s="80" customFormat="1" x14ac:dyDescent="0.25">
      <c r="A6" s="95" t="s">
        <v>47</v>
      </c>
      <c r="B6" s="95"/>
      <c r="C6" s="96" t="s">
        <v>34</v>
      </c>
      <c r="D6" s="95"/>
      <c r="E6" s="95"/>
      <c r="F6" s="95"/>
      <c r="G6" s="97">
        <v>35100</v>
      </c>
      <c r="H6" s="97">
        <v>4</v>
      </c>
      <c r="I6" s="97">
        <f>G6*H6</f>
        <v>140400</v>
      </c>
      <c r="J6" s="97">
        <v>80000</v>
      </c>
      <c r="K6" s="98">
        <f>I6-J6</f>
        <v>60400</v>
      </c>
      <c r="L6" s="95"/>
      <c r="M6" s="95">
        <v>1</v>
      </c>
      <c r="N6" s="95">
        <v>2</v>
      </c>
      <c r="O6" s="95">
        <v>1</v>
      </c>
      <c r="P6" s="95"/>
      <c r="Q6" s="95"/>
      <c r="R6" s="98">
        <v>35000</v>
      </c>
      <c r="S6" s="98">
        <v>70400</v>
      </c>
      <c r="T6" s="98">
        <v>35000</v>
      </c>
      <c r="U6" s="95"/>
      <c r="V6" s="95"/>
      <c r="W6" s="97">
        <f>SUM(R6:T6)</f>
        <v>140400</v>
      </c>
    </row>
    <row r="7" spans="1:25" s="80" customFormat="1" x14ac:dyDescent="0.25">
      <c r="A7" s="95" t="s">
        <v>41</v>
      </c>
      <c r="B7" s="95"/>
      <c r="C7" s="96" t="s">
        <v>63</v>
      </c>
      <c r="D7" s="95"/>
      <c r="E7" s="95"/>
      <c r="F7" s="95"/>
      <c r="G7" s="97">
        <v>1750</v>
      </c>
      <c r="H7" s="97">
        <v>30</v>
      </c>
      <c r="I7" s="97">
        <f t="shared" ref="I7:I9" si="0">G7*H7</f>
        <v>52500</v>
      </c>
      <c r="J7" s="97">
        <v>37500</v>
      </c>
      <c r="K7" s="98">
        <f>I7-J7</f>
        <v>15000</v>
      </c>
      <c r="L7" s="95"/>
      <c r="M7" s="95">
        <v>15</v>
      </c>
      <c r="N7" s="95">
        <v>20</v>
      </c>
      <c r="O7" s="95">
        <v>10</v>
      </c>
      <c r="P7" s="95"/>
      <c r="Q7" s="95"/>
      <c r="R7" s="98">
        <f>8*G7</f>
        <v>14000</v>
      </c>
      <c r="S7" s="98">
        <f>12*G7</f>
        <v>21000</v>
      </c>
      <c r="T7" s="98">
        <f>10*G7</f>
        <v>17500</v>
      </c>
      <c r="U7" s="98">
        <v>0</v>
      </c>
      <c r="V7" s="98">
        <v>0</v>
      </c>
      <c r="W7" s="97">
        <f t="shared" ref="W7:W9" si="1">SUM(R7:T7)</f>
        <v>52500</v>
      </c>
    </row>
    <row r="8" spans="1:25" s="80" customFormat="1" x14ac:dyDescent="0.25">
      <c r="A8" s="95" t="s">
        <v>42</v>
      </c>
      <c r="B8" s="95"/>
      <c r="C8" s="96" t="s">
        <v>64</v>
      </c>
      <c r="D8" s="95"/>
      <c r="E8" s="95"/>
      <c r="F8" s="95"/>
      <c r="G8" s="97"/>
      <c r="H8" s="97"/>
      <c r="I8" s="97"/>
      <c r="J8" s="97"/>
      <c r="K8" s="98">
        <f t="shared" ref="K8:K9" si="2">I8-J8</f>
        <v>0</v>
      </c>
      <c r="L8" s="95"/>
      <c r="M8" s="95"/>
      <c r="N8" s="95"/>
      <c r="O8" s="95"/>
      <c r="P8" s="95"/>
      <c r="Q8" s="95"/>
      <c r="R8" s="98"/>
      <c r="S8" s="98"/>
      <c r="T8" s="98"/>
      <c r="U8" s="95"/>
      <c r="V8" s="95"/>
      <c r="W8" s="97">
        <f t="shared" si="1"/>
        <v>0</v>
      </c>
    </row>
    <row r="9" spans="1:25" s="80" customFormat="1" ht="38.25" x14ac:dyDescent="0.25">
      <c r="A9" s="96" t="s">
        <v>48</v>
      </c>
      <c r="B9" s="95"/>
      <c r="C9" s="96" t="s">
        <v>65</v>
      </c>
      <c r="D9" s="95"/>
      <c r="E9" s="95"/>
      <c r="F9" s="95"/>
      <c r="G9" s="97">
        <v>3000</v>
      </c>
      <c r="H9" s="97">
        <v>10</v>
      </c>
      <c r="I9" s="97">
        <f t="shared" si="0"/>
        <v>30000</v>
      </c>
      <c r="J9" s="97">
        <v>24000</v>
      </c>
      <c r="K9" s="98">
        <f t="shared" si="2"/>
        <v>6000</v>
      </c>
      <c r="L9" s="95"/>
      <c r="M9" s="95">
        <v>3</v>
      </c>
      <c r="N9" s="95">
        <v>5</v>
      </c>
      <c r="O9" s="95">
        <v>2</v>
      </c>
      <c r="P9" s="95"/>
      <c r="Q9" s="95"/>
      <c r="R9" s="98">
        <v>9000</v>
      </c>
      <c r="S9" s="98">
        <v>15000</v>
      </c>
      <c r="T9" s="98">
        <v>6000</v>
      </c>
      <c r="U9" s="98">
        <v>0</v>
      </c>
      <c r="V9" s="98">
        <v>0</v>
      </c>
      <c r="W9" s="97">
        <f t="shared" si="1"/>
        <v>30000</v>
      </c>
      <c r="Y9" s="81"/>
    </row>
    <row r="10" spans="1:25" s="82" customFormat="1" x14ac:dyDescent="0.25">
      <c r="A10" s="99" t="s">
        <v>22</v>
      </c>
      <c r="B10" s="100"/>
      <c r="C10" s="101"/>
      <c r="D10" s="100"/>
      <c r="E10" s="100"/>
      <c r="F10" s="100"/>
      <c r="G10" s="102"/>
      <c r="H10" s="102"/>
      <c r="I10" s="102">
        <f>SUM(I6:I9)</f>
        <v>222900</v>
      </c>
      <c r="J10" s="102">
        <f t="shared" ref="J10:W10" si="3">SUM(J6:J9)</f>
        <v>141500</v>
      </c>
      <c r="K10" s="102">
        <f t="shared" si="3"/>
        <v>81400</v>
      </c>
      <c r="L10" s="102">
        <f t="shared" si="3"/>
        <v>0</v>
      </c>
      <c r="M10" s="102"/>
      <c r="N10" s="102"/>
      <c r="O10" s="102"/>
      <c r="P10" s="102">
        <f t="shared" si="3"/>
        <v>0</v>
      </c>
      <c r="Q10" s="102">
        <f t="shared" si="3"/>
        <v>0</v>
      </c>
      <c r="R10" s="102">
        <f t="shared" si="3"/>
        <v>58000</v>
      </c>
      <c r="S10" s="102">
        <f t="shared" si="3"/>
        <v>106400</v>
      </c>
      <c r="T10" s="102">
        <f t="shared" si="3"/>
        <v>58500</v>
      </c>
      <c r="U10" s="102">
        <f t="shared" si="3"/>
        <v>0</v>
      </c>
      <c r="V10" s="102">
        <f t="shared" si="3"/>
        <v>0</v>
      </c>
      <c r="W10" s="102">
        <f t="shared" si="3"/>
        <v>222900</v>
      </c>
      <c r="Y10" s="83"/>
    </row>
    <row r="11" spans="1:25" x14ac:dyDescent="0.25">
      <c r="A11" s="103" t="s">
        <v>35</v>
      </c>
      <c r="B11" s="91"/>
      <c r="C11" s="94"/>
      <c r="D11" s="91"/>
      <c r="E11" s="91"/>
      <c r="F11" s="91"/>
      <c r="G11" s="92"/>
      <c r="H11" s="92"/>
      <c r="I11" s="92"/>
      <c r="J11" s="92"/>
      <c r="K11" s="91"/>
      <c r="L11" s="91"/>
      <c r="M11" s="91"/>
      <c r="N11" s="91"/>
      <c r="O11" s="91"/>
      <c r="P11" s="91"/>
      <c r="Q11" s="91"/>
      <c r="R11" s="91"/>
      <c r="S11" s="91"/>
      <c r="T11" s="91"/>
      <c r="U11" s="91"/>
      <c r="V11" s="91"/>
      <c r="W11" s="92"/>
    </row>
    <row r="12" spans="1:25" s="2" customFormat="1" x14ac:dyDescent="0.25">
      <c r="A12" s="104" t="s">
        <v>34</v>
      </c>
      <c r="B12" s="104"/>
      <c r="C12" s="105" t="s">
        <v>34</v>
      </c>
      <c r="D12" s="104"/>
      <c r="E12" s="104"/>
      <c r="F12" s="104"/>
      <c r="G12" s="106">
        <v>24750</v>
      </c>
      <c r="H12" s="106">
        <v>2</v>
      </c>
      <c r="I12" s="106">
        <f>G12*H12</f>
        <v>49500</v>
      </c>
      <c r="J12" s="106">
        <v>30000</v>
      </c>
      <c r="K12" s="107">
        <f>I12-J12</f>
        <v>19500</v>
      </c>
      <c r="L12" s="104"/>
      <c r="M12" s="104">
        <v>1</v>
      </c>
      <c r="N12" s="104">
        <v>1</v>
      </c>
      <c r="O12" s="104"/>
      <c r="P12" s="104"/>
      <c r="Q12" s="104"/>
      <c r="R12" s="107">
        <v>25000</v>
      </c>
      <c r="S12" s="107">
        <v>24500</v>
      </c>
      <c r="T12" s="107">
        <v>0</v>
      </c>
      <c r="U12" s="104"/>
      <c r="V12" s="108"/>
      <c r="W12" s="106">
        <f>SUM(R12:T12)</f>
        <v>49500</v>
      </c>
    </row>
    <row r="13" spans="1:25" s="2" customFormat="1" x14ac:dyDescent="0.25">
      <c r="A13" s="104" t="s">
        <v>41</v>
      </c>
      <c r="B13" s="104"/>
      <c r="C13" s="105" t="s">
        <v>63</v>
      </c>
      <c r="D13" s="104"/>
      <c r="E13" s="104"/>
      <c r="F13" s="104"/>
      <c r="G13" s="106">
        <v>1500</v>
      </c>
      <c r="H13" s="106">
        <v>12</v>
      </c>
      <c r="I13" s="106">
        <v>18000</v>
      </c>
      <c r="J13" s="106">
        <v>12000</v>
      </c>
      <c r="K13" s="107">
        <f>I13-J13</f>
        <v>6000</v>
      </c>
      <c r="L13" s="104"/>
      <c r="M13" s="104">
        <v>5</v>
      </c>
      <c r="N13" s="104">
        <v>5</v>
      </c>
      <c r="O13" s="104">
        <v>2</v>
      </c>
      <c r="P13" s="104"/>
      <c r="Q13" s="104"/>
      <c r="R13" s="107">
        <f>M13*G13</f>
        <v>7500</v>
      </c>
      <c r="S13" s="107">
        <f>N13*G13</f>
        <v>7500</v>
      </c>
      <c r="T13" s="107">
        <f>O13*G13</f>
        <v>3000</v>
      </c>
      <c r="U13" s="104"/>
      <c r="V13" s="108"/>
      <c r="W13" s="106">
        <v>18000</v>
      </c>
    </row>
    <row r="14" spans="1:25" s="2" customFormat="1" x14ac:dyDescent="0.25">
      <c r="A14" s="104"/>
      <c r="B14" s="104"/>
      <c r="C14" s="105"/>
      <c r="D14" s="104"/>
      <c r="E14" s="104"/>
      <c r="F14" s="104"/>
      <c r="G14" s="106"/>
      <c r="H14" s="106"/>
      <c r="I14" s="106"/>
      <c r="J14" s="106"/>
      <c r="K14" s="107"/>
      <c r="L14" s="104"/>
      <c r="M14" s="104"/>
      <c r="N14" s="104"/>
      <c r="O14" s="104"/>
      <c r="P14" s="104"/>
      <c r="Q14" s="104"/>
      <c r="R14" s="107"/>
      <c r="S14" s="107"/>
      <c r="T14" s="107"/>
      <c r="U14" s="104"/>
      <c r="V14" s="108"/>
      <c r="W14" s="106"/>
    </row>
    <row r="15" spans="1:25" s="2" customFormat="1" ht="26.25" x14ac:dyDescent="0.25">
      <c r="A15" s="104" t="s">
        <v>43</v>
      </c>
      <c r="B15" s="104"/>
      <c r="C15" s="105" t="s">
        <v>65</v>
      </c>
      <c r="D15" s="104"/>
      <c r="E15" s="104"/>
      <c r="F15" s="104"/>
      <c r="G15" s="106">
        <v>0</v>
      </c>
      <c r="H15" s="106">
        <v>0</v>
      </c>
      <c r="I15" s="106">
        <v>0</v>
      </c>
      <c r="J15" s="106">
        <v>0</v>
      </c>
      <c r="K15" s="107">
        <v>0</v>
      </c>
      <c r="L15" s="104"/>
      <c r="M15" s="104"/>
      <c r="N15" s="104"/>
      <c r="O15" s="104"/>
      <c r="P15" s="104"/>
      <c r="Q15" s="104"/>
      <c r="R15" s="107">
        <v>0</v>
      </c>
      <c r="S15" s="107">
        <v>0</v>
      </c>
      <c r="T15" s="107">
        <v>0</v>
      </c>
      <c r="U15" s="104"/>
      <c r="V15" s="108"/>
      <c r="W15" s="106">
        <v>0</v>
      </c>
    </row>
    <row r="16" spans="1:25" s="5" customFormat="1" x14ac:dyDescent="0.25">
      <c r="A16" s="109" t="s">
        <v>22</v>
      </c>
      <c r="B16" s="110"/>
      <c r="C16" s="111"/>
      <c r="D16" s="110"/>
      <c r="E16" s="110"/>
      <c r="F16" s="110"/>
      <c r="G16" s="112"/>
      <c r="H16" s="112"/>
      <c r="I16" s="112">
        <f>I12+I13</f>
        <v>67500</v>
      </c>
      <c r="J16" s="112">
        <f t="shared" ref="J16" si="4">J12+J13</f>
        <v>42000</v>
      </c>
      <c r="K16" s="112">
        <f>SUM(K12:K15)</f>
        <v>25500</v>
      </c>
      <c r="L16" s="110"/>
      <c r="M16" s="110"/>
      <c r="N16" s="110"/>
      <c r="O16" s="110"/>
      <c r="P16" s="110"/>
      <c r="Q16" s="110"/>
      <c r="R16" s="112">
        <f t="shared" ref="R16:W16" si="5">R12+R13</f>
        <v>32500</v>
      </c>
      <c r="S16" s="112">
        <f t="shared" si="5"/>
        <v>32000</v>
      </c>
      <c r="T16" s="112">
        <f t="shared" si="5"/>
        <v>3000</v>
      </c>
      <c r="U16" s="112">
        <f t="shared" si="5"/>
        <v>0</v>
      </c>
      <c r="V16" s="112">
        <f t="shared" si="5"/>
        <v>0</v>
      </c>
      <c r="W16" s="112">
        <f t="shared" si="5"/>
        <v>67500</v>
      </c>
    </row>
    <row r="17" spans="1:23" hidden="1" x14ac:dyDescent="0.25">
      <c r="A17" s="113" t="s">
        <v>29</v>
      </c>
      <c r="B17" s="38"/>
      <c r="C17" s="39"/>
      <c r="D17" s="38"/>
      <c r="E17" s="38"/>
      <c r="F17" s="38"/>
      <c r="G17" s="114"/>
      <c r="H17" s="114"/>
      <c r="I17" s="114"/>
      <c r="J17" s="114"/>
      <c r="K17" s="38"/>
      <c r="L17" s="38"/>
      <c r="M17" s="38"/>
      <c r="N17" s="38"/>
      <c r="O17" s="38"/>
      <c r="P17" s="38"/>
      <c r="Q17" s="38"/>
      <c r="R17" s="38"/>
      <c r="S17" s="38"/>
      <c r="T17" s="38"/>
      <c r="U17" s="38"/>
      <c r="V17" s="38"/>
      <c r="W17" s="114"/>
    </row>
    <row r="18" spans="1:23" hidden="1" x14ac:dyDescent="0.25">
      <c r="A18" s="115" t="s">
        <v>21</v>
      </c>
      <c r="B18" s="38"/>
      <c r="C18" s="39"/>
      <c r="D18" s="38"/>
      <c r="E18" s="38"/>
      <c r="F18" s="38"/>
      <c r="G18" s="114"/>
      <c r="H18" s="114"/>
      <c r="I18" s="114"/>
      <c r="J18" s="114"/>
      <c r="K18" s="38"/>
      <c r="L18" s="38"/>
      <c r="M18" s="38"/>
      <c r="N18" s="38"/>
      <c r="O18" s="38"/>
      <c r="P18" s="38"/>
      <c r="Q18" s="38"/>
      <c r="R18" s="38"/>
      <c r="S18" s="38"/>
      <c r="T18" s="38"/>
      <c r="U18" s="38"/>
      <c r="V18" s="38"/>
      <c r="W18" s="114"/>
    </row>
    <row r="19" spans="1:23" hidden="1" x14ac:dyDescent="0.25">
      <c r="A19" s="115" t="s">
        <v>21</v>
      </c>
      <c r="B19" s="38"/>
      <c r="C19" s="39"/>
      <c r="D19" s="38"/>
      <c r="E19" s="38"/>
      <c r="F19" s="38"/>
      <c r="G19" s="114"/>
      <c r="H19" s="114"/>
      <c r="I19" s="114"/>
      <c r="J19" s="114"/>
      <c r="K19" s="38"/>
      <c r="L19" s="38"/>
      <c r="M19" s="38"/>
      <c r="N19" s="38"/>
      <c r="O19" s="38"/>
      <c r="P19" s="38"/>
      <c r="Q19" s="38"/>
      <c r="R19" s="38"/>
      <c r="S19" s="38"/>
      <c r="T19" s="38"/>
      <c r="U19" s="38"/>
      <c r="V19" s="38"/>
      <c r="W19" s="114"/>
    </row>
    <row r="20" spans="1:23" hidden="1" x14ac:dyDescent="0.25">
      <c r="A20" s="116" t="s">
        <v>22</v>
      </c>
      <c r="B20" s="117"/>
      <c r="C20" s="118"/>
      <c r="D20" s="117"/>
      <c r="E20" s="117"/>
      <c r="F20" s="117"/>
      <c r="G20" s="119"/>
      <c r="H20" s="119"/>
      <c r="I20" s="119"/>
      <c r="J20" s="119"/>
      <c r="K20" s="117"/>
      <c r="L20" s="117"/>
      <c r="M20" s="117"/>
      <c r="N20" s="117"/>
      <c r="O20" s="117"/>
      <c r="P20" s="117"/>
      <c r="Q20" s="117"/>
      <c r="R20" s="117"/>
      <c r="S20" s="117"/>
      <c r="T20" s="117"/>
      <c r="U20" s="117"/>
      <c r="V20" s="117"/>
      <c r="W20" s="120"/>
    </row>
    <row r="21" spans="1:23" hidden="1" x14ac:dyDescent="0.25">
      <c r="A21" s="113" t="s">
        <v>30</v>
      </c>
      <c r="B21" s="38"/>
      <c r="C21" s="39"/>
      <c r="D21" s="38"/>
      <c r="E21" s="38"/>
      <c r="F21" s="38"/>
      <c r="G21" s="114"/>
      <c r="H21" s="114"/>
      <c r="I21" s="114"/>
      <c r="J21" s="114"/>
      <c r="K21" s="38"/>
      <c r="L21" s="38"/>
      <c r="M21" s="38"/>
      <c r="N21" s="38"/>
      <c r="O21" s="38"/>
      <c r="P21" s="38"/>
      <c r="Q21" s="38"/>
      <c r="R21" s="38"/>
      <c r="S21" s="38"/>
      <c r="T21" s="38"/>
      <c r="U21" s="38"/>
      <c r="V21" s="38"/>
      <c r="W21" s="114"/>
    </row>
    <row r="22" spans="1:23" hidden="1" x14ac:dyDescent="0.25">
      <c r="A22" s="115" t="s">
        <v>21</v>
      </c>
      <c r="B22" s="38"/>
      <c r="C22" s="39"/>
      <c r="D22" s="38"/>
      <c r="E22" s="38"/>
      <c r="F22" s="38"/>
      <c r="G22" s="114"/>
      <c r="H22" s="114"/>
      <c r="I22" s="114"/>
      <c r="J22" s="114"/>
      <c r="K22" s="38"/>
      <c r="L22" s="38"/>
      <c r="M22" s="38"/>
      <c r="N22" s="38"/>
      <c r="O22" s="38"/>
      <c r="P22" s="38"/>
      <c r="Q22" s="38"/>
      <c r="R22" s="38"/>
      <c r="S22" s="38"/>
      <c r="T22" s="38"/>
      <c r="U22" s="38"/>
      <c r="V22" s="38"/>
      <c r="W22" s="114"/>
    </row>
    <row r="23" spans="1:23" hidden="1" x14ac:dyDescent="0.25">
      <c r="A23" s="115" t="s">
        <v>21</v>
      </c>
      <c r="B23" s="38"/>
      <c r="C23" s="39"/>
      <c r="D23" s="38"/>
      <c r="E23" s="38"/>
      <c r="F23" s="38"/>
      <c r="G23" s="114"/>
      <c r="H23" s="114"/>
      <c r="I23" s="114"/>
      <c r="J23" s="114"/>
      <c r="K23" s="38"/>
      <c r="L23" s="38"/>
      <c r="M23" s="38"/>
      <c r="N23" s="38"/>
      <c r="O23" s="38"/>
      <c r="P23" s="38"/>
      <c r="Q23" s="38"/>
      <c r="R23" s="38"/>
      <c r="S23" s="38"/>
      <c r="T23" s="38"/>
      <c r="U23" s="38"/>
      <c r="V23" s="38"/>
      <c r="W23" s="114"/>
    </row>
    <row r="24" spans="1:23" hidden="1" x14ac:dyDescent="0.25">
      <c r="A24" s="116" t="s">
        <v>22</v>
      </c>
      <c r="B24" s="117"/>
      <c r="C24" s="118"/>
      <c r="D24" s="117"/>
      <c r="E24" s="117"/>
      <c r="F24" s="117"/>
      <c r="G24" s="119"/>
      <c r="H24" s="119"/>
      <c r="I24" s="119"/>
      <c r="J24" s="119"/>
      <c r="K24" s="117"/>
      <c r="L24" s="117"/>
      <c r="M24" s="88"/>
      <c r="N24" s="117"/>
      <c r="O24" s="117"/>
      <c r="P24" s="117"/>
      <c r="Q24" s="117"/>
      <c r="R24" s="117"/>
      <c r="S24" s="117"/>
      <c r="T24" s="117"/>
      <c r="U24" s="117"/>
      <c r="V24" s="117"/>
      <c r="W24" s="120"/>
    </row>
    <row r="25" spans="1:23" s="3" customFormat="1" x14ac:dyDescent="0.25">
      <c r="A25" s="121" t="s">
        <v>23</v>
      </c>
      <c r="B25" s="122"/>
      <c r="C25" s="123"/>
      <c r="D25" s="122"/>
      <c r="E25" s="122"/>
      <c r="F25" s="122"/>
      <c r="G25" s="124"/>
      <c r="H25" s="124"/>
      <c r="I25" s="124">
        <f>I10+I16</f>
        <v>290400</v>
      </c>
      <c r="J25" s="124">
        <f t="shared" ref="J25:K25" si="6">J10+J16</f>
        <v>183500</v>
      </c>
      <c r="K25" s="124">
        <f t="shared" si="6"/>
        <v>106900</v>
      </c>
      <c r="L25" s="122"/>
      <c r="M25" s="122"/>
      <c r="N25" s="122"/>
      <c r="O25" s="122"/>
      <c r="P25" s="122"/>
      <c r="Q25" s="122"/>
      <c r="R25" s="124">
        <f>R10+R16</f>
        <v>90500</v>
      </c>
      <c r="S25" s="124">
        <f t="shared" ref="S25:W25" si="7">S10+S16</f>
        <v>138400</v>
      </c>
      <c r="T25" s="124">
        <f t="shared" si="7"/>
        <v>61500</v>
      </c>
      <c r="U25" s="124">
        <f t="shared" si="7"/>
        <v>0</v>
      </c>
      <c r="V25" s="124">
        <f t="shared" si="7"/>
        <v>0</v>
      </c>
      <c r="W25" s="124">
        <f t="shared" si="7"/>
        <v>290400</v>
      </c>
    </row>
    <row r="26" spans="1:23" s="36" customFormat="1" x14ac:dyDescent="0.25">
      <c r="A26" s="31"/>
      <c r="B26" s="31"/>
      <c r="C26" s="32"/>
      <c r="D26" s="31"/>
      <c r="E26" s="31"/>
      <c r="F26" s="31"/>
      <c r="G26" s="33"/>
      <c r="H26" s="33"/>
      <c r="I26" s="33"/>
      <c r="J26" s="33"/>
      <c r="K26" s="33"/>
      <c r="L26" s="31"/>
      <c r="M26" s="34"/>
      <c r="N26" s="34"/>
      <c r="O26" s="34"/>
      <c r="P26" s="34"/>
      <c r="Q26" s="34"/>
      <c r="R26" s="35"/>
      <c r="S26" s="35"/>
      <c r="T26" s="35"/>
      <c r="U26" s="34"/>
      <c r="V26" s="34"/>
      <c r="W26" s="35"/>
    </row>
    <row r="27" spans="1:23" s="38" customFormat="1" ht="12.75" x14ac:dyDescent="0.2">
      <c r="A27" s="87" t="s">
        <v>37</v>
      </c>
      <c r="B27" s="88"/>
      <c r="C27" s="89"/>
      <c r="D27" s="88"/>
      <c r="E27" s="88"/>
      <c r="F27" s="88"/>
      <c r="G27" s="90"/>
      <c r="H27" s="90"/>
      <c r="I27" s="90"/>
      <c r="J27" s="90"/>
      <c r="K27" s="88"/>
      <c r="L27" s="88"/>
      <c r="M27" s="91"/>
      <c r="N27" s="91"/>
      <c r="O27" s="91"/>
      <c r="P27" s="91"/>
      <c r="Q27" s="91"/>
      <c r="R27" s="91"/>
      <c r="S27" s="91"/>
      <c r="T27" s="91"/>
      <c r="U27" s="91"/>
      <c r="V27" s="91"/>
      <c r="W27" s="92"/>
    </row>
    <row r="28" spans="1:23" s="38" customFormat="1" ht="12.75" x14ac:dyDescent="0.2">
      <c r="A28" s="103" t="s">
        <v>45</v>
      </c>
      <c r="B28" s="91"/>
      <c r="C28" s="94"/>
      <c r="D28" s="91"/>
      <c r="E28" s="91"/>
      <c r="F28" s="91"/>
      <c r="G28" s="92"/>
      <c r="H28" s="92"/>
      <c r="I28" s="92"/>
      <c r="J28" s="92"/>
      <c r="K28" s="91"/>
      <c r="L28" s="91"/>
      <c r="M28" s="91"/>
      <c r="N28" s="91"/>
      <c r="O28" s="91"/>
      <c r="P28" s="91"/>
      <c r="Q28" s="91"/>
      <c r="R28" s="91"/>
      <c r="S28" s="91"/>
      <c r="T28" s="91"/>
      <c r="U28" s="91"/>
      <c r="V28" s="91"/>
      <c r="W28" s="92"/>
    </row>
    <row r="29" spans="1:23" s="42" customFormat="1" ht="12.75" x14ac:dyDescent="0.2">
      <c r="A29" s="126" t="s">
        <v>68</v>
      </c>
      <c r="B29" s="126"/>
      <c r="C29" s="125" t="s">
        <v>34</v>
      </c>
      <c r="D29" s="126"/>
      <c r="E29" s="126"/>
      <c r="F29" s="126"/>
      <c r="G29" s="127">
        <v>19800</v>
      </c>
      <c r="H29" s="127">
        <v>3</v>
      </c>
      <c r="I29" s="127">
        <f>G29*H29</f>
        <v>59400</v>
      </c>
      <c r="J29" s="127">
        <v>40000</v>
      </c>
      <c r="K29" s="107">
        <f>I29-J29</f>
        <v>19400</v>
      </c>
      <c r="L29" s="126"/>
      <c r="M29" s="126">
        <v>0</v>
      </c>
      <c r="N29" s="126">
        <v>2</v>
      </c>
      <c r="O29" s="126">
        <v>1</v>
      </c>
      <c r="P29" s="126"/>
      <c r="Q29" s="126"/>
      <c r="R29" s="128">
        <v>0</v>
      </c>
      <c r="S29" s="128">
        <f>N29*G29</f>
        <v>39600</v>
      </c>
      <c r="T29" s="128">
        <f>O29*G29</f>
        <v>19800</v>
      </c>
      <c r="U29" s="126"/>
      <c r="V29" s="126"/>
      <c r="W29" s="127">
        <f>SUM(R29:T29)</f>
        <v>59400</v>
      </c>
    </row>
    <row r="30" spans="1:23" s="42" customFormat="1" ht="12.75" x14ac:dyDescent="0.2">
      <c r="A30" s="126" t="s">
        <v>41</v>
      </c>
      <c r="B30" s="126"/>
      <c r="C30" s="125" t="s">
        <v>63</v>
      </c>
      <c r="D30" s="126"/>
      <c r="E30" s="126"/>
      <c r="F30" s="126"/>
      <c r="G30" s="127">
        <f>'Travel &amp; allowances'!H6</f>
        <v>0</v>
      </c>
      <c r="H30" s="127">
        <v>15</v>
      </c>
      <c r="I30" s="127">
        <f t="shared" ref="I30:I32" si="8">G30*H30</f>
        <v>0</v>
      </c>
      <c r="J30" s="127">
        <v>20000</v>
      </c>
      <c r="K30" s="107">
        <f t="shared" ref="K30:K32" si="9">I30-J30</f>
        <v>-20000</v>
      </c>
      <c r="L30" s="126"/>
      <c r="M30" s="126">
        <v>0</v>
      </c>
      <c r="N30" s="126">
        <v>9</v>
      </c>
      <c r="O30" s="126">
        <v>6</v>
      </c>
      <c r="P30" s="126"/>
      <c r="Q30" s="126"/>
      <c r="R30" s="128">
        <v>0</v>
      </c>
      <c r="S30" s="128">
        <f>N30*G30</f>
        <v>0</v>
      </c>
      <c r="T30" s="128">
        <f>O30*G30</f>
        <v>0</v>
      </c>
      <c r="U30" s="126"/>
      <c r="V30" s="126"/>
      <c r="W30" s="127">
        <f t="shared" ref="W30:W32" si="10">SUM(R30:T30)</f>
        <v>0</v>
      </c>
    </row>
    <row r="31" spans="1:23" s="42" customFormat="1" ht="25.5" x14ac:dyDescent="0.2">
      <c r="A31" s="125" t="s">
        <v>69</v>
      </c>
      <c r="B31" s="126"/>
      <c r="C31" s="125" t="s">
        <v>64</v>
      </c>
      <c r="D31" s="126"/>
      <c r="E31" s="126"/>
      <c r="F31" s="126"/>
      <c r="G31" s="127">
        <v>11000</v>
      </c>
      <c r="H31" s="127">
        <v>10</v>
      </c>
      <c r="I31" s="127">
        <f t="shared" si="8"/>
        <v>110000</v>
      </c>
      <c r="J31" s="127">
        <v>80000</v>
      </c>
      <c r="K31" s="107">
        <f t="shared" si="9"/>
        <v>30000</v>
      </c>
      <c r="L31" s="126"/>
      <c r="M31" s="126">
        <v>0</v>
      </c>
      <c r="N31" s="126">
        <v>6</v>
      </c>
      <c r="O31" s="126">
        <v>4</v>
      </c>
      <c r="P31" s="126"/>
      <c r="Q31" s="126"/>
      <c r="R31" s="128">
        <v>0</v>
      </c>
      <c r="S31" s="128">
        <f>N31*G31</f>
        <v>66000</v>
      </c>
      <c r="T31" s="128">
        <f>O31*G31</f>
        <v>44000</v>
      </c>
      <c r="U31" s="128">
        <v>0</v>
      </c>
      <c r="V31" s="128">
        <v>0</v>
      </c>
      <c r="W31" s="127">
        <f t="shared" si="10"/>
        <v>110000</v>
      </c>
    </row>
    <row r="32" spans="1:23" s="42" customFormat="1" ht="25.5" x14ac:dyDescent="0.2">
      <c r="A32" s="126" t="s">
        <v>43</v>
      </c>
      <c r="B32" s="126"/>
      <c r="C32" s="125" t="s">
        <v>65</v>
      </c>
      <c r="D32" s="126"/>
      <c r="E32" s="126"/>
      <c r="F32" s="126"/>
      <c r="G32" s="127"/>
      <c r="H32" s="127"/>
      <c r="I32" s="127">
        <f t="shared" si="8"/>
        <v>0</v>
      </c>
      <c r="J32" s="127"/>
      <c r="K32" s="107">
        <f t="shared" si="9"/>
        <v>0</v>
      </c>
      <c r="L32" s="126"/>
      <c r="M32" s="126"/>
      <c r="N32" s="126"/>
      <c r="O32" s="126"/>
      <c r="P32" s="126"/>
      <c r="Q32" s="126"/>
      <c r="R32" s="126"/>
      <c r="S32" s="126"/>
      <c r="T32" s="126"/>
      <c r="U32" s="126"/>
      <c r="V32" s="126"/>
      <c r="W32" s="127">
        <f t="shared" si="10"/>
        <v>0</v>
      </c>
    </row>
    <row r="33" spans="1:24" s="135" customFormat="1" ht="12.75" x14ac:dyDescent="0.25">
      <c r="A33" s="129" t="s">
        <v>22</v>
      </c>
      <c r="B33" s="130"/>
      <c r="C33" s="131"/>
      <c r="D33" s="130"/>
      <c r="E33" s="130"/>
      <c r="F33" s="130"/>
      <c r="G33" s="132">
        <f>SUM(G29:G32)</f>
        <v>30800</v>
      </c>
      <c r="H33" s="132">
        <f t="shared" ref="H33:K33" si="11">SUM(H29:H32)</f>
        <v>28</v>
      </c>
      <c r="I33" s="132">
        <f t="shared" si="11"/>
        <v>169400</v>
      </c>
      <c r="J33" s="132">
        <f t="shared" si="11"/>
        <v>140000</v>
      </c>
      <c r="K33" s="132">
        <f t="shared" si="11"/>
        <v>29400</v>
      </c>
      <c r="L33" s="130"/>
      <c r="M33" s="130"/>
      <c r="N33" s="130"/>
      <c r="O33" s="130"/>
      <c r="P33" s="130"/>
      <c r="Q33" s="130"/>
      <c r="R33" s="133"/>
      <c r="S33" s="134">
        <f>SUM(S29:S32)</f>
        <v>105600</v>
      </c>
      <c r="T33" s="134">
        <f t="shared" ref="T33:W33" si="12">SUM(T29:T32)</f>
        <v>63800</v>
      </c>
      <c r="U33" s="134">
        <f t="shared" si="12"/>
        <v>0</v>
      </c>
      <c r="V33" s="134">
        <f t="shared" si="12"/>
        <v>0</v>
      </c>
      <c r="W33" s="134">
        <f t="shared" si="12"/>
        <v>169400</v>
      </c>
    </row>
    <row r="34" spans="1:24" s="42" customFormat="1" ht="12.75" x14ac:dyDescent="0.25">
      <c r="A34" s="136" t="s">
        <v>51</v>
      </c>
      <c r="B34" s="137"/>
      <c r="C34" s="138"/>
      <c r="D34" s="137"/>
      <c r="E34" s="137"/>
      <c r="F34" s="137"/>
      <c r="G34" s="139"/>
      <c r="H34" s="139"/>
      <c r="I34" s="139"/>
      <c r="J34" s="139"/>
      <c r="K34" s="137"/>
      <c r="L34" s="137"/>
      <c r="M34" s="137"/>
      <c r="N34" s="137"/>
      <c r="O34" s="137"/>
      <c r="P34" s="137"/>
      <c r="Q34" s="137"/>
      <c r="R34" s="137"/>
      <c r="S34" s="137"/>
      <c r="T34" s="137"/>
      <c r="U34" s="137"/>
      <c r="V34" s="137"/>
      <c r="W34" s="139"/>
    </row>
    <row r="35" spans="1:24" s="42" customFormat="1" ht="25.5" x14ac:dyDescent="0.25">
      <c r="A35" s="125" t="s">
        <v>52</v>
      </c>
      <c r="B35" s="126"/>
      <c r="C35" s="125" t="s">
        <v>34</v>
      </c>
      <c r="D35" s="126"/>
      <c r="E35" s="126"/>
      <c r="F35" s="126"/>
      <c r="G35" s="127">
        <v>15050</v>
      </c>
      <c r="H35" s="127">
        <v>4</v>
      </c>
      <c r="I35" s="127">
        <f>G35*H35</f>
        <v>60200</v>
      </c>
      <c r="J35" s="127">
        <v>40000</v>
      </c>
      <c r="K35" s="128">
        <f>I35-J35</f>
        <v>20200</v>
      </c>
      <c r="L35" s="126"/>
      <c r="M35" s="126"/>
      <c r="N35" s="126">
        <v>2</v>
      </c>
      <c r="O35" s="126">
        <v>2</v>
      </c>
      <c r="P35" s="126"/>
      <c r="Q35" s="126"/>
      <c r="R35" s="128">
        <v>0</v>
      </c>
      <c r="S35" s="128">
        <f>N35*G35</f>
        <v>30100</v>
      </c>
      <c r="T35" s="128">
        <f>O35*G35</f>
        <v>30100</v>
      </c>
      <c r="U35" s="128">
        <v>0</v>
      </c>
      <c r="V35" s="128">
        <v>0</v>
      </c>
      <c r="W35" s="127">
        <f>SUM(R35:T35)</f>
        <v>60200</v>
      </c>
    </row>
    <row r="36" spans="1:24" s="42" customFormat="1" ht="12.75" x14ac:dyDescent="0.25">
      <c r="A36" s="125" t="s">
        <v>41</v>
      </c>
      <c r="B36" s="126"/>
      <c r="C36" s="125" t="s">
        <v>63</v>
      </c>
      <c r="D36" s="126"/>
      <c r="E36" s="126"/>
      <c r="F36" s="126"/>
      <c r="G36" s="127">
        <v>1500</v>
      </c>
      <c r="H36" s="127">
        <v>10</v>
      </c>
      <c r="I36" s="127">
        <f>G36*H36</f>
        <v>15000</v>
      </c>
      <c r="J36" s="127">
        <v>10000</v>
      </c>
      <c r="K36" s="128">
        <f>I36-J36</f>
        <v>5000</v>
      </c>
      <c r="L36" s="126"/>
      <c r="M36" s="126"/>
      <c r="N36" s="126">
        <v>5</v>
      </c>
      <c r="O36" s="126">
        <v>5</v>
      </c>
      <c r="P36" s="126"/>
      <c r="Q36" s="126"/>
      <c r="R36" s="128">
        <v>0</v>
      </c>
      <c r="S36" s="128">
        <f>N36*G36</f>
        <v>7500</v>
      </c>
      <c r="T36" s="128">
        <f>G36*O36</f>
        <v>7500</v>
      </c>
      <c r="U36" s="128">
        <v>0</v>
      </c>
      <c r="V36" s="128">
        <v>0</v>
      </c>
      <c r="W36" s="127">
        <f t="shared" ref="W36:W39" si="13">SUM(R36:T36)</f>
        <v>15000</v>
      </c>
    </row>
    <row r="37" spans="1:24" s="42" customFormat="1" ht="12.75" x14ac:dyDescent="0.25">
      <c r="A37" s="125" t="s">
        <v>70</v>
      </c>
      <c r="B37" s="126"/>
      <c r="C37" s="125" t="s">
        <v>64</v>
      </c>
      <c r="D37" s="126"/>
      <c r="E37" s="126"/>
      <c r="F37" s="126"/>
      <c r="G37" s="127">
        <v>8</v>
      </c>
      <c r="H37" s="127">
        <v>2000</v>
      </c>
      <c r="I37" s="127">
        <v>16000</v>
      </c>
      <c r="J37" s="127">
        <v>16000</v>
      </c>
      <c r="K37" s="128">
        <v>0</v>
      </c>
      <c r="L37" s="126"/>
      <c r="M37" s="126"/>
      <c r="N37" s="126">
        <v>1000</v>
      </c>
      <c r="O37" s="126">
        <v>1000</v>
      </c>
      <c r="P37" s="126"/>
      <c r="Q37" s="126"/>
      <c r="R37" s="128">
        <v>0</v>
      </c>
      <c r="S37" s="128">
        <f>N37*G37</f>
        <v>8000</v>
      </c>
      <c r="T37" s="128">
        <f>O37*G37</f>
        <v>8000</v>
      </c>
      <c r="U37" s="128">
        <v>0</v>
      </c>
      <c r="V37" s="128">
        <v>0</v>
      </c>
      <c r="W37" s="127">
        <f t="shared" si="13"/>
        <v>16000</v>
      </c>
    </row>
    <row r="38" spans="1:24" s="42" customFormat="1" ht="12.75" x14ac:dyDescent="0.25">
      <c r="A38" s="125" t="s">
        <v>71</v>
      </c>
      <c r="B38" s="126"/>
      <c r="C38" s="125" t="s">
        <v>64</v>
      </c>
      <c r="D38" s="126"/>
      <c r="E38" s="126"/>
      <c r="F38" s="126"/>
      <c r="G38" s="127">
        <v>2</v>
      </c>
      <c r="H38" s="127">
        <v>5000</v>
      </c>
      <c r="I38" s="127">
        <v>10000</v>
      </c>
      <c r="J38" s="127">
        <v>10000</v>
      </c>
      <c r="K38" s="128">
        <v>0</v>
      </c>
      <c r="L38" s="126"/>
      <c r="M38" s="126"/>
      <c r="N38" s="126">
        <v>2000</v>
      </c>
      <c r="O38" s="126">
        <v>3000</v>
      </c>
      <c r="P38" s="126"/>
      <c r="Q38" s="126"/>
      <c r="R38" s="128">
        <v>0</v>
      </c>
      <c r="S38" s="128">
        <f>N38*G38</f>
        <v>4000</v>
      </c>
      <c r="T38" s="128">
        <f>O38*G38</f>
        <v>6000</v>
      </c>
      <c r="U38" s="128">
        <v>0</v>
      </c>
      <c r="V38" s="128">
        <v>0</v>
      </c>
      <c r="W38" s="127">
        <f t="shared" si="13"/>
        <v>10000</v>
      </c>
    </row>
    <row r="39" spans="1:24" s="42" customFormat="1" ht="25.5" x14ac:dyDescent="0.25">
      <c r="A39" s="125" t="s">
        <v>43</v>
      </c>
      <c r="B39" s="126"/>
      <c r="C39" s="125" t="s">
        <v>65</v>
      </c>
      <c r="D39" s="126"/>
      <c r="E39" s="126"/>
      <c r="F39" s="126"/>
      <c r="G39" s="127"/>
      <c r="H39" s="127"/>
      <c r="I39" s="127"/>
      <c r="J39" s="127"/>
      <c r="K39" s="128">
        <v>0</v>
      </c>
      <c r="L39" s="126"/>
      <c r="M39" s="126"/>
      <c r="N39" s="126"/>
      <c r="O39" s="126"/>
      <c r="P39" s="126"/>
      <c r="Q39" s="126"/>
      <c r="R39" s="126"/>
      <c r="S39" s="126"/>
      <c r="T39" s="126"/>
      <c r="U39" s="126"/>
      <c r="V39" s="126"/>
      <c r="W39" s="127">
        <f t="shared" si="13"/>
        <v>0</v>
      </c>
      <c r="X39" s="140"/>
    </row>
    <row r="40" spans="1:24" s="135" customFormat="1" ht="12.75" x14ac:dyDescent="0.25">
      <c r="A40" s="129" t="s">
        <v>22</v>
      </c>
      <c r="B40" s="130"/>
      <c r="C40" s="131"/>
      <c r="D40" s="130"/>
      <c r="E40" s="130"/>
      <c r="F40" s="130"/>
      <c r="G40" s="132"/>
      <c r="H40" s="132"/>
      <c r="I40" s="132">
        <f>SUM(I35:I39)</f>
        <v>101200</v>
      </c>
      <c r="J40" s="132">
        <f>SUM(J35:J39)</f>
        <v>76000</v>
      </c>
      <c r="K40" s="132">
        <f t="shared" ref="K40:T40" si="14">SUM(K35:K39)</f>
        <v>25200</v>
      </c>
      <c r="L40" s="132">
        <f t="shared" si="14"/>
        <v>0</v>
      </c>
      <c r="M40" s="132">
        <f t="shared" si="14"/>
        <v>0</v>
      </c>
      <c r="N40" s="132"/>
      <c r="O40" s="132"/>
      <c r="P40" s="132">
        <f t="shared" si="14"/>
        <v>0</v>
      </c>
      <c r="Q40" s="132">
        <f t="shared" si="14"/>
        <v>0</v>
      </c>
      <c r="R40" s="132">
        <f t="shared" si="14"/>
        <v>0</v>
      </c>
      <c r="S40" s="132">
        <f t="shared" si="14"/>
        <v>49600</v>
      </c>
      <c r="T40" s="132">
        <f t="shared" si="14"/>
        <v>51600</v>
      </c>
      <c r="U40" s="134">
        <f t="shared" ref="U40:W40" si="15">SUM(U35:U39)</f>
        <v>0</v>
      </c>
      <c r="V40" s="134">
        <f t="shared" si="15"/>
        <v>0</v>
      </c>
      <c r="W40" s="134">
        <f t="shared" si="15"/>
        <v>101200</v>
      </c>
    </row>
    <row r="41" spans="1:24" s="42" customFormat="1" ht="12.75" x14ac:dyDescent="0.25">
      <c r="A41" s="136" t="s">
        <v>38</v>
      </c>
      <c r="B41" s="137"/>
      <c r="C41" s="138"/>
      <c r="D41" s="137"/>
      <c r="E41" s="137"/>
      <c r="F41" s="137"/>
      <c r="G41" s="139"/>
      <c r="H41" s="139"/>
      <c r="I41" s="139"/>
      <c r="J41" s="139"/>
      <c r="K41" s="137"/>
      <c r="L41" s="137"/>
      <c r="M41" s="137"/>
      <c r="N41" s="137"/>
      <c r="O41" s="137"/>
      <c r="P41" s="137"/>
      <c r="Q41" s="137"/>
      <c r="R41" s="137"/>
      <c r="S41" s="137"/>
      <c r="T41" s="137"/>
      <c r="U41" s="137"/>
      <c r="V41" s="137"/>
      <c r="W41" s="139"/>
    </row>
    <row r="42" spans="1:24" s="42" customFormat="1" ht="12.75" x14ac:dyDescent="0.25">
      <c r="A42" s="125" t="s">
        <v>34</v>
      </c>
      <c r="B42" s="141"/>
      <c r="C42" s="125" t="s">
        <v>34</v>
      </c>
      <c r="D42" s="141"/>
      <c r="E42" s="141"/>
      <c r="F42" s="141"/>
      <c r="G42" s="142">
        <v>5000</v>
      </c>
      <c r="H42" s="142">
        <v>2</v>
      </c>
      <c r="I42" s="142">
        <v>10000</v>
      </c>
      <c r="J42" s="142">
        <v>0</v>
      </c>
      <c r="K42" s="128">
        <f>I42-J42</f>
        <v>10000</v>
      </c>
      <c r="L42" s="141"/>
      <c r="M42" s="141">
        <v>0</v>
      </c>
      <c r="N42" s="141">
        <v>0</v>
      </c>
      <c r="O42" s="141">
        <v>2</v>
      </c>
      <c r="P42" s="141"/>
      <c r="Q42" s="141"/>
      <c r="R42" s="128">
        <v>0</v>
      </c>
      <c r="S42" s="128">
        <v>0</v>
      </c>
      <c r="T42" s="128">
        <f>O42*G42</f>
        <v>10000</v>
      </c>
      <c r="U42" s="128">
        <v>0</v>
      </c>
      <c r="V42" s="128">
        <v>0</v>
      </c>
      <c r="W42" s="127">
        <f>SUM(R42:T42)</f>
        <v>10000</v>
      </c>
    </row>
    <row r="43" spans="1:24" s="42" customFormat="1" ht="38.25" x14ac:dyDescent="0.25">
      <c r="A43" s="125" t="s">
        <v>49</v>
      </c>
      <c r="B43" s="141"/>
      <c r="C43" s="125" t="s">
        <v>63</v>
      </c>
      <c r="D43" s="141"/>
      <c r="E43" s="141"/>
      <c r="F43" s="141"/>
      <c r="G43" s="142">
        <v>1750</v>
      </c>
      <c r="H43" s="142">
        <v>8</v>
      </c>
      <c r="I43" s="142">
        <f>G43*H43</f>
        <v>14000</v>
      </c>
      <c r="J43" s="142">
        <v>0</v>
      </c>
      <c r="K43" s="128">
        <f>I43-J43</f>
        <v>14000</v>
      </c>
      <c r="L43" s="141"/>
      <c r="M43" s="141">
        <v>0</v>
      </c>
      <c r="N43" s="141">
        <v>2</v>
      </c>
      <c r="O43" s="141">
        <v>6</v>
      </c>
      <c r="P43" s="141"/>
      <c r="Q43" s="141"/>
      <c r="R43" s="128">
        <v>0</v>
      </c>
      <c r="S43" s="128">
        <f>N43*G43</f>
        <v>3500</v>
      </c>
      <c r="T43" s="128">
        <f>O43*G43</f>
        <v>10500</v>
      </c>
      <c r="U43" s="141"/>
      <c r="V43" s="141"/>
      <c r="W43" s="127">
        <f>SUM(R43:T43)</f>
        <v>14000</v>
      </c>
    </row>
    <row r="44" spans="1:24" s="42" customFormat="1" ht="12.75" x14ac:dyDescent="0.25">
      <c r="A44" s="125" t="s">
        <v>72</v>
      </c>
      <c r="B44" s="141"/>
      <c r="C44" s="125" t="s">
        <v>64</v>
      </c>
      <c r="D44" s="141"/>
      <c r="E44" s="141"/>
      <c r="F44" s="141"/>
      <c r="G44" s="142">
        <v>5000</v>
      </c>
      <c r="H44" s="142">
        <v>3</v>
      </c>
      <c r="I44" s="142">
        <v>15000</v>
      </c>
      <c r="J44" s="142">
        <v>0</v>
      </c>
      <c r="K44" s="128">
        <f>I44-J44</f>
        <v>15000</v>
      </c>
      <c r="L44" s="141"/>
      <c r="M44" s="141">
        <v>0</v>
      </c>
      <c r="N44" s="141">
        <v>1</v>
      </c>
      <c r="O44" s="141">
        <v>2</v>
      </c>
      <c r="P44" s="141"/>
      <c r="Q44" s="141"/>
      <c r="R44" s="128">
        <v>0</v>
      </c>
      <c r="S44" s="128">
        <f>N44*G44</f>
        <v>5000</v>
      </c>
      <c r="T44" s="128">
        <f>O44*G44</f>
        <v>10000</v>
      </c>
      <c r="U44" s="141"/>
      <c r="V44" s="141"/>
      <c r="W44" s="127">
        <f t="shared" ref="W44:W45" si="16">SUM(R44:T44)</f>
        <v>15000</v>
      </c>
    </row>
    <row r="45" spans="1:24" s="42" customFormat="1" ht="25.5" x14ac:dyDescent="0.25">
      <c r="A45" s="125" t="s">
        <v>43</v>
      </c>
      <c r="B45" s="141"/>
      <c r="C45" s="125" t="s">
        <v>65</v>
      </c>
      <c r="D45" s="141"/>
      <c r="E45" s="141"/>
      <c r="F45" s="141"/>
      <c r="G45" s="142"/>
      <c r="H45" s="142"/>
      <c r="I45" s="142"/>
      <c r="J45" s="142"/>
      <c r="K45" s="128">
        <v>0</v>
      </c>
      <c r="L45" s="141"/>
      <c r="M45" s="141"/>
      <c r="N45" s="141"/>
      <c r="O45" s="141"/>
      <c r="P45" s="141"/>
      <c r="Q45" s="141"/>
      <c r="R45" s="141"/>
      <c r="S45" s="141"/>
      <c r="T45" s="141"/>
      <c r="U45" s="141"/>
      <c r="V45" s="141"/>
      <c r="W45" s="127">
        <f t="shared" si="16"/>
        <v>0</v>
      </c>
    </row>
    <row r="46" spans="1:24" s="135" customFormat="1" ht="12.75" x14ac:dyDescent="0.25">
      <c r="A46" s="129" t="s">
        <v>22</v>
      </c>
      <c r="B46" s="130"/>
      <c r="C46" s="131"/>
      <c r="D46" s="130"/>
      <c r="E46" s="130"/>
      <c r="F46" s="130"/>
      <c r="G46" s="132"/>
      <c r="H46" s="132"/>
      <c r="I46" s="132">
        <f>SUM(I42:I45)</f>
        <v>39000</v>
      </c>
      <c r="J46" s="132">
        <f>SUM(J42:J45)</f>
        <v>0</v>
      </c>
      <c r="K46" s="132">
        <f>SUM(K42:K45)</f>
        <v>39000</v>
      </c>
      <c r="L46" s="130"/>
      <c r="M46" s="130"/>
      <c r="N46" s="130"/>
      <c r="O46" s="130"/>
      <c r="P46" s="130"/>
      <c r="Q46" s="130"/>
      <c r="R46" s="134">
        <v>0</v>
      </c>
      <c r="S46" s="134">
        <f t="shared" ref="S46:V46" si="17">SUM(S42:S45)</f>
        <v>8500</v>
      </c>
      <c r="T46" s="134">
        <f t="shared" si="17"/>
        <v>30500</v>
      </c>
      <c r="U46" s="134">
        <f t="shared" si="17"/>
        <v>0</v>
      </c>
      <c r="V46" s="134">
        <f t="shared" si="17"/>
        <v>0</v>
      </c>
      <c r="W46" s="134">
        <f>SUM(W42:W45)</f>
        <v>39000</v>
      </c>
    </row>
    <row r="47" spans="1:24" s="42" customFormat="1" ht="12.75" hidden="1" x14ac:dyDescent="0.25">
      <c r="A47" s="143" t="s">
        <v>31</v>
      </c>
      <c r="C47" s="40"/>
      <c r="G47" s="144"/>
      <c r="H47" s="144"/>
      <c r="I47" s="144"/>
      <c r="J47" s="144"/>
      <c r="W47" s="144"/>
    </row>
    <row r="48" spans="1:24" s="42" customFormat="1" ht="12.75" hidden="1" x14ac:dyDescent="0.25">
      <c r="A48" s="145" t="s">
        <v>21</v>
      </c>
      <c r="C48" s="40"/>
      <c r="G48" s="144"/>
      <c r="H48" s="144"/>
      <c r="I48" s="144"/>
      <c r="J48" s="144"/>
      <c r="W48" s="144"/>
    </row>
    <row r="49" spans="1:23" s="42" customFormat="1" ht="12.75" hidden="1" x14ac:dyDescent="0.25">
      <c r="A49" s="145" t="s">
        <v>21</v>
      </c>
      <c r="C49" s="40"/>
      <c r="G49" s="144"/>
      <c r="H49" s="144"/>
      <c r="I49" s="144"/>
      <c r="J49" s="144"/>
      <c r="W49" s="144"/>
    </row>
    <row r="50" spans="1:23" s="42" customFormat="1" ht="12.75" hidden="1" x14ac:dyDescent="0.25">
      <c r="A50" s="146" t="s">
        <v>22</v>
      </c>
      <c r="B50" s="147"/>
      <c r="C50" s="148"/>
      <c r="D50" s="147"/>
      <c r="E50" s="147"/>
      <c r="F50" s="147"/>
      <c r="G50" s="149"/>
      <c r="H50" s="149"/>
      <c r="I50" s="149"/>
      <c r="J50" s="149"/>
      <c r="K50" s="147"/>
      <c r="L50" s="147"/>
      <c r="M50" s="150"/>
      <c r="N50" s="147"/>
      <c r="O50" s="147"/>
      <c r="P50" s="147"/>
      <c r="Q50" s="147"/>
      <c r="R50" s="147"/>
      <c r="S50" s="147"/>
      <c r="T50" s="147"/>
      <c r="U50" s="147"/>
      <c r="V50" s="147"/>
      <c r="W50" s="151"/>
    </row>
    <row r="51" spans="1:23" s="157" customFormat="1" ht="12.75" x14ac:dyDescent="0.25">
      <c r="A51" s="152" t="s">
        <v>24</v>
      </c>
      <c r="B51" s="153"/>
      <c r="C51" s="154"/>
      <c r="D51" s="153"/>
      <c r="E51" s="153"/>
      <c r="F51" s="153"/>
      <c r="G51" s="155"/>
      <c r="H51" s="155"/>
      <c r="I51" s="155">
        <f>I33+I40+I46</f>
        <v>309600</v>
      </c>
      <c r="J51" s="155">
        <f>J33+J40+J46</f>
        <v>216000</v>
      </c>
      <c r="K51" s="155">
        <f>K33+K40+K46</f>
        <v>93600</v>
      </c>
      <c r="L51" s="153"/>
      <c r="M51" s="153"/>
      <c r="N51" s="153"/>
      <c r="O51" s="153"/>
      <c r="P51" s="153"/>
      <c r="Q51" s="153"/>
      <c r="R51" s="156">
        <v>0</v>
      </c>
      <c r="S51" s="155">
        <f>S33+S40+S46</f>
        <v>163700</v>
      </c>
      <c r="T51" s="155">
        <f>T33+T40+T46</f>
        <v>145900</v>
      </c>
      <c r="U51" s="156">
        <v>0</v>
      </c>
      <c r="V51" s="156">
        <v>0</v>
      </c>
      <c r="W51" s="155">
        <f>W33+W40+W46</f>
        <v>309600</v>
      </c>
    </row>
    <row r="52" spans="1:23" s="163" customFormat="1" ht="12.75" x14ac:dyDescent="0.25">
      <c r="A52" s="158"/>
      <c r="B52" s="158"/>
      <c r="C52" s="159"/>
      <c r="D52" s="158"/>
      <c r="E52" s="158"/>
      <c r="F52" s="158"/>
      <c r="G52" s="160"/>
      <c r="H52" s="160"/>
      <c r="I52" s="160"/>
      <c r="J52" s="160"/>
      <c r="K52" s="160"/>
      <c r="L52" s="158"/>
      <c r="M52" s="161"/>
      <c r="N52" s="161"/>
      <c r="O52" s="161"/>
      <c r="P52" s="161"/>
      <c r="Q52" s="161"/>
      <c r="R52" s="162"/>
      <c r="S52" s="162"/>
      <c r="T52" s="162"/>
      <c r="U52" s="162"/>
      <c r="V52" s="162"/>
      <c r="W52" s="162"/>
    </row>
    <row r="53" spans="1:23" s="42" customFormat="1" ht="12.75" x14ac:dyDescent="0.25">
      <c r="A53" s="164" t="s">
        <v>39</v>
      </c>
      <c r="B53" s="165"/>
      <c r="C53" s="166"/>
      <c r="D53" s="165"/>
      <c r="E53" s="165"/>
      <c r="F53" s="165"/>
      <c r="G53" s="167"/>
      <c r="H53" s="167"/>
      <c r="I53" s="167"/>
      <c r="J53" s="167"/>
      <c r="K53" s="165"/>
      <c r="L53" s="165"/>
      <c r="W53" s="144"/>
    </row>
    <row r="54" spans="1:23" s="42" customFormat="1" ht="12.75" x14ac:dyDescent="0.25">
      <c r="A54" s="136" t="s">
        <v>88</v>
      </c>
      <c r="B54" s="137"/>
      <c r="C54" s="138"/>
      <c r="D54" s="137"/>
      <c r="E54" s="137"/>
      <c r="F54" s="137"/>
      <c r="G54" s="139"/>
      <c r="H54" s="139"/>
      <c r="I54" s="139"/>
      <c r="J54" s="139"/>
      <c r="K54" s="137"/>
      <c r="L54" s="137"/>
      <c r="M54" s="137"/>
      <c r="N54" s="137"/>
      <c r="O54" s="137"/>
      <c r="P54" s="137"/>
      <c r="Q54" s="137"/>
      <c r="R54" s="137"/>
      <c r="S54" s="137"/>
      <c r="T54" s="137"/>
      <c r="U54" s="137"/>
      <c r="V54" s="137"/>
      <c r="W54" s="139"/>
    </row>
    <row r="55" spans="1:23" s="42" customFormat="1" ht="12.75" x14ac:dyDescent="0.25">
      <c r="A55" s="126" t="s">
        <v>34</v>
      </c>
      <c r="B55" s="126"/>
      <c r="C55" s="125" t="s">
        <v>34</v>
      </c>
      <c r="D55" s="126"/>
      <c r="E55" s="126"/>
      <c r="F55" s="126"/>
      <c r="G55" s="127">
        <v>4800</v>
      </c>
      <c r="H55" s="127">
        <v>2</v>
      </c>
      <c r="I55" s="142">
        <f>G55*H55</f>
        <v>9600</v>
      </c>
      <c r="J55" s="127">
        <v>0</v>
      </c>
      <c r="K55" s="128">
        <f>I55-J55</f>
        <v>9600</v>
      </c>
      <c r="L55" s="126"/>
      <c r="M55" s="126">
        <v>1</v>
      </c>
      <c r="N55" s="126">
        <v>1</v>
      </c>
      <c r="O55" s="126">
        <v>0</v>
      </c>
      <c r="P55" s="126"/>
      <c r="Q55" s="126"/>
      <c r="R55" s="128">
        <f>M55*G55</f>
        <v>4800</v>
      </c>
      <c r="S55" s="128">
        <f>N55*G55</f>
        <v>4800</v>
      </c>
      <c r="T55" s="128">
        <v>0</v>
      </c>
      <c r="U55" s="126"/>
      <c r="V55" s="126"/>
      <c r="W55" s="127">
        <f>SUM(R55:T55)</f>
        <v>9600</v>
      </c>
    </row>
    <row r="56" spans="1:23" s="168" customFormat="1" ht="12.75" x14ac:dyDescent="0.25">
      <c r="A56" s="126" t="s">
        <v>41</v>
      </c>
      <c r="B56" s="126"/>
      <c r="C56" s="125" t="s">
        <v>63</v>
      </c>
      <c r="D56" s="126"/>
      <c r="E56" s="126"/>
      <c r="F56" s="126"/>
      <c r="G56" s="127">
        <v>1500</v>
      </c>
      <c r="H56" s="127">
        <v>4</v>
      </c>
      <c r="I56" s="142">
        <f t="shared" ref="I56:I58" si="18">G56*H56</f>
        <v>6000</v>
      </c>
      <c r="J56" s="127">
        <v>0</v>
      </c>
      <c r="K56" s="128">
        <f>I56-J56</f>
        <v>6000</v>
      </c>
      <c r="L56" s="126"/>
      <c r="M56" s="126">
        <v>2</v>
      </c>
      <c r="N56" s="126">
        <v>2</v>
      </c>
      <c r="O56" s="126">
        <v>0</v>
      </c>
      <c r="P56" s="126"/>
      <c r="Q56" s="126"/>
      <c r="R56" s="128">
        <f>M56*G56</f>
        <v>3000</v>
      </c>
      <c r="S56" s="128">
        <f>N56*G56</f>
        <v>3000</v>
      </c>
      <c r="T56" s="128">
        <v>0</v>
      </c>
      <c r="U56" s="126"/>
      <c r="V56" s="126"/>
      <c r="W56" s="127">
        <f t="shared" ref="W56:W58" si="19">SUM(R56:T56)</f>
        <v>6000</v>
      </c>
    </row>
    <row r="57" spans="1:23" s="42" customFormat="1" ht="12.75" x14ac:dyDescent="0.25">
      <c r="A57" s="126" t="s">
        <v>42</v>
      </c>
      <c r="B57" s="126"/>
      <c r="C57" s="125" t="s">
        <v>64</v>
      </c>
      <c r="D57" s="126"/>
      <c r="E57" s="126"/>
      <c r="F57" s="126"/>
      <c r="G57" s="127"/>
      <c r="H57" s="127"/>
      <c r="I57" s="142">
        <f t="shared" si="18"/>
        <v>0</v>
      </c>
      <c r="J57" s="127"/>
      <c r="K57" s="128">
        <f>I57-J57</f>
        <v>0</v>
      </c>
      <c r="L57" s="126"/>
      <c r="M57" s="126"/>
      <c r="N57" s="126"/>
      <c r="O57" s="126"/>
      <c r="P57" s="126"/>
      <c r="Q57" s="126"/>
      <c r="R57" s="126"/>
      <c r="S57" s="126"/>
      <c r="T57" s="126"/>
      <c r="U57" s="126"/>
      <c r="V57" s="126"/>
      <c r="W57" s="127">
        <f t="shared" si="19"/>
        <v>0</v>
      </c>
    </row>
    <row r="58" spans="1:23" s="168" customFormat="1" ht="25.5" x14ac:dyDescent="0.25">
      <c r="A58" s="126" t="s">
        <v>43</v>
      </c>
      <c r="B58" s="126"/>
      <c r="C58" s="125" t="s">
        <v>65</v>
      </c>
      <c r="D58" s="126"/>
      <c r="E58" s="126"/>
      <c r="F58" s="126"/>
      <c r="G58" s="127">
        <v>20000</v>
      </c>
      <c r="H58" s="127">
        <v>2</v>
      </c>
      <c r="I58" s="142">
        <f t="shared" si="18"/>
        <v>40000</v>
      </c>
      <c r="J58" s="127">
        <v>4000</v>
      </c>
      <c r="K58" s="128">
        <f>I58-J58</f>
        <v>36000</v>
      </c>
      <c r="L58" s="126"/>
      <c r="M58" s="126">
        <v>1</v>
      </c>
      <c r="N58" s="126">
        <v>1</v>
      </c>
      <c r="O58" s="126">
        <v>0</v>
      </c>
      <c r="P58" s="126"/>
      <c r="Q58" s="126"/>
      <c r="R58" s="128">
        <v>20000</v>
      </c>
      <c r="S58" s="128">
        <v>20000</v>
      </c>
      <c r="T58" s="128">
        <v>0</v>
      </c>
      <c r="U58" s="128">
        <v>0</v>
      </c>
      <c r="V58" s="128">
        <v>0</v>
      </c>
      <c r="W58" s="127">
        <f t="shared" si="19"/>
        <v>40000</v>
      </c>
    </row>
    <row r="59" spans="1:23" s="135" customFormat="1" ht="12.75" x14ac:dyDescent="0.25">
      <c r="A59" s="129" t="s">
        <v>22</v>
      </c>
      <c r="B59" s="130"/>
      <c r="C59" s="131"/>
      <c r="D59" s="130"/>
      <c r="E59" s="130"/>
      <c r="F59" s="130"/>
      <c r="G59" s="132"/>
      <c r="H59" s="132"/>
      <c r="I59" s="132">
        <f>SUM(I55:I58)</f>
        <v>55600</v>
      </c>
      <c r="J59" s="132">
        <f>SUM(J55:J58)</f>
        <v>4000</v>
      </c>
      <c r="K59" s="132">
        <f>SUM(K55:K58)</f>
        <v>51600</v>
      </c>
      <c r="L59" s="130"/>
      <c r="M59" s="130"/>
      <c r="N59" s="130"/>
      <c r="O59" s="130"/>
      <c r="P59" s="130"/>
      <c r="Q59" s="130"/>
      <c r="R59" s="132">
        <f>SUM(R55:R58)</f>
        <v>27800</v>
      </c>
      <c r="S59" s="132">
        <f>SUM(S55:S58)</f>
        <v>27800</v>
      </c>
      <c r="T59" s="134">
        <v>0</v>
      </c>
      <c r="U59" s="134">
        <v>0</v>
      </c>
      <c r="V59" s="134">
        <v>0</v>
      </c>
      <c r="W59" s="134">
        <f>SUM(W55:W58)</f>
        <v>55600</v>
      </c>
    </row>
    <row r="60" spans="1:23" s="42" customFormat="1" ht="12.75" x14ac:dyDescent="0.25">
      <c r="A60" s="136" t="s">
        <v>44</v>
      </c>
      <c r="B60" s="137"/>
      <c r="C60" s="138"/>
      <c r="D60" s="137"/>
      <c r="E60" s="137"/>
      <c r="F60" s="137"/>
      <c r="G60" s="139"/>
      <c r="H60" s="139"/>
      <c r="I60" s="139"/>
      <c r="J60" s="139"/>
      <c r="K60" s="137"/>
      <c r="L60" s="137"/>
      <c r="M60" s="137"/>
      <c r="N60" s="137"/>
      <c r="O60" s="137"/>
      <c r="P60" s="137"/>
      <c r="Q60" s="137"/>
      <c r="R60" s="137"/>
      <c r="S60" s="137"/>
      <c r="T60" s="137"/>
      <c r="U60" s="137"/>
      <c r="V60" s="137"/>
      <c r="W60" s="139"/>
    </row>
    <row r="61" spans="1:23" s="42" customFormat="1" ht="12.75" x14ac:dyDescent="0.25">
      <c r="A61" s="126" t="s">
        <v>73</v>
      </c>
      <c r="B61" s="126"/>
      <c r="C61" s="125" t="s">
        <v>34</v>
      </c>
      <c r="D61" s="126"/>
      <c r="E61" s="126"/>
      <c r="F61" s="126"/>
      <c r="G61" s="127">
        <v>5200</v>
      </c>
      <c r="H61" s="127">
        <v>2</v>
      </c>
      <c r="I61" s="142">
        <f>G61*H61</f>
        <v>10400</v>
      </c>
      <c r="J61" s="127"/>
      <c r="K61" s="128">
        <f>I61-J61</f>
        <v>10400</v>
      </c>
      <c r="L61" s="126"/>
      <c r="M61" s="126">
        <v>0</v>
      </c>
      <c r="N61" s="126">
        <v>0</v>
      </c>
      <c r="O61" s="126">
        <v>2</v>
      </c>
      <c r="P61" s="126"/>
      <c r="Q61" s="126"/>
      <c r="R61" s="128">
        <v>0</v>
      </c>
      <c r="S61" s="128">
        <v>0</v>
      </c>
      <c r="T61" s="128">
        <f>O61*G61</f>
        <v>10400</v>
      </c>
      <c r="U61" s="126"/>
      <c r="V61" s="126"/>
      <c r="W61" s="127">
        <f t="shared" ref="W61:W64" si="20">SUM(R61:T61)</f>
        <v>10400</v>
      </c>
    </row>
    <row r="62" spans="1:23" s="42" customFormat="1" ht="12.75" x14ac:dyDescent="0.25">
      <c r="A62" s="126" t="s">
        <v>41</v>
      </c>
      <c r="B62" s="126"/>
      <c r="C62" s="125" t="s">
        <v>63</v>
      </c>
      <c r="D62" s="126"/>
      <c r="E62" s="126"/>
      <c r="F62" s="126"/>
      <c r="G62" s="127"/>
      <c r="H62" s="127"/>
      <c r="I62" s="142">
        <f t="shared" ref="I62:I64" si="21">G62*H62</f>
        <v>0</v>
      </c>
      <c r="J62" s="127"/>
      <c r="K62" s="128">
        <f>I62-J62</f>
        <v>0</v>
      </c>
      <c r="L62" s="126"/>
      <c r="M62" s="126"/>
      <c r="N62" s="126"/>
      <c r="O62" s="126"/>
      <c r="P62" s="126"/>
      <c r="Q62" s="126"/>
      <c r="R62" s="126"/>
      <c r="S62" s="126"/>
      <c r="T62" s="126"/>
      <c r="U62" s="126"/>
      <c r="V62" s="126"/>
      <c r="W62" s="127">
        <f t="shared" si="20"/>
        <v>0</v>
      </c>
    </row>
    <row r="63" spans="1:23" s="42" customFormat="1" ht="12.75" x14ac:dyDescent="0.25">
      <c r="A63" s="126" t="s">
        <v>42</v>
      </c>
      <c r="B63" s="126"/>
      <c r="C63" s="125" t="s">
        <v>64</v>
      </c>
      <c r="D63" s="126"/>
      <c r="E63" s="126"/>
      <c r="F63" s="126"/>
      <c r="G63" s="127"/>
      <c r="H63" s="127"/>
      <c r="I63" s="142">
        <f t="shared" si="21"/>
        <v>0</v>
      </c>
      <c r="J63" s="127"/>
      <c r="K63" s="128">
        <f>I63-J63</f>
        <v>0</v>
      </c>
      <c r="L63" s="126"/>
      <c r="M63" s="126"/>
      <c r="N63" s="126"/>
      <c r="O63" s="126"/>
      <c r="P63" s="126"/>
      <c r="Q63" s="126"/>
      <c r="R63" s="126"/>
      <c r="S63" s="126"/>
      <c r="T63" s="126"/>
      <c r="U63" s="126"/>
      <c r="V63" s="126"/>
      <c r="W63" s="127">
        <f t="shared" si="20"/>
        <v>0</v>
      </c>
    </row>
    <row r="64" spans="1:23" s="168" customFormat="1" ht="25.5" x14ac:dyDescent="0.25">
      <c r="A64" s="126" t="s">
        <v>43</v>
      </c>
      <c r="B64" s="126"/>
      <c r="C64" s="125" t="s">
        <v>65</v>
      </c>
      <c r="D64" s="126"/>
      <c r="E64" s="126"/>
      <c r="F64" s="126"/>
      <c r="G64" s="127">
        <v>40000</v>
      </c>
      <c r="H64" s="127">
        <v>1</v>
      </c>
      <c r="I64" s="142">
        <f t="shared" si="21"/>
        <v>40000</v>
      </c>
      <c r="J64" s="127">
        <v>15000</v>
      </c>
      <c r="K64" s="128">
        <f>I64-J64</f>
        <v>25000</v>
      </c>
      <c r="L64" s="126"/>
      <c r="M64" s="126"/>
      <c r="N64" s="126"/>
      <c r="O64" s="126">
        <v>1</v>
      </c>
      <c r="P64" s="126"/>
      <c r="Q64" s="126"/>
      <c r="R64" s="128">
        <v>0</v>
      </c>
      <c r="S64" s="128">
        <v>0</v>
      </c>
      <c r="T64" s="128">
        <v>40000</v>
      </c>
      <c r="U64" s="128">
        <v>0</v>
      </c>
      <c r="V64" s="128">
        <v>0</v>
      </c>
      <c r="W64" s="127">
        <f t="shared" si="20"/>
        <v>40000</v>
      </c>
    </row>
    <row r="65" spans="1:23" s="135" customFormat="1" ht="12.75" x14ac:dyDescent="0.25">
      <c r="A65" s="129" t="s">
        <v>22</v>
      </c>
      <c r="B65" s="130"/>
      <c r="C65" s="131"/>
      <c r="D65" s="130"/>
      <c r="E65" s="130"/>
      <c r="F65" s="130"/>
      <c r="G65" s="132"/>
      <c r="H65" s="132"/>
      <c r="I65" s="132">
        <f>SUM(I61:I64)</f>
        <v>50400</v>
      </c>
      <c r="J65" s="132">
        <f>SUM(J61:J64)</f>
        <v>15000</v>
      </c>
      <c r="K65" s="132">
        <f>SUM(K61:K64)</f>
        <v>35400</v>
      </c>
      <c r="L65" s="130"/>
      <c r="M65" s="130"/>
      <c r="N65" s="130"/>
      <c r="O65" s="130"/>
      <c r="P65" s="130"/>
      <c r="Q65" s="130"/>
      <c r="R65" s="132">
        <f t="shared" ref="R65:T65" si="22">SUM(R61:R64)</f>
        <v>0</v>
      </c>
      <c r="S65" s="132">
        <f t="shared" si="22"/>
        <v>0</v>
      </c>
      <c r="T65" s="132">
        <f t="shared" si="22"/>
        <v>50400</v>
      </c>
      <c r="U65" s="132">
        <v>0</v>
      </c>
      <c r="V65" s="132">
        <v>0</v>
      </c>
      <c r="W65" s="132">
        <f>SUM(W61:W64)</f>
        <v>50400</v>
      </c>
    </row>
    <row r="66" spans="1:23" s="42" customFormat="1" ht="12.75" x14ac:dyDescent="0.25">
      <c r="A66" s="136" t="s">
        <v>76</v>
      </c>
      <c r="B66" s="137"/>
      <c r="C66" s="138"/>
      <c r="D66" s="137"/>
      <c r="E66" s="137"/>
      <c r="F66" s="137"/>
      <c r="G66" s="139"/>
      <c r="H66" s="139"/>
      <c r="I66" s="139"/>
      <c r="J66" s="139"/>
      <c r="K66" s="137"/>
      <c r="L66" s="137"/>
      <c r="M66" s="137"/>
      <c r="N66" s="137"/>
      <c r="O66" s="137"/>
      <c r="P66" s="137"/>
      <c r="Q66" s="137"/>
      <c r="R66" s="137"/>
      <c r="S66" s="137"/>
      <c r="T66" s="137"/>
      <c r="U66" s="137"/>
      <c r="V66" s="137"/>
      <c r="W66" s="139"/>
    </row>
    <row r="67" spans="1:23" s="42" customFormat="1" ht="12.75" x14ac:dyDescent="0.25">
      <c r="A67" s="126" t="s">
        <v>34</v>
      </c>
      <c r="B67" s="126"/>
      <c r="C67" s="125" t="s">
        <v>34</v>
      </c>
      <c r="D67" s="126"/>
      <c r="E67" s="126"/>
      <c r="F67" s="126"/>
      <c r="G67" s="127"/>
      <c r="H67" s="127"/>
      <c r="I67" s="127"/>
      <c r="J67" s="127"/>
      <c r="K67" s="128">
        <v>0</v>
      </c>
      <c r="L67" s="126"/>
      <c r="M67" s="126"/>
      <c r="N67" s="126"/>
      <c r="O67" s="126"/>
      <c r="P67" s="126"/>
      <c r="Q67" s="126"/>
      <c r="R67" s="126"/>
      <c r="S67" s="126"/>
      <c r="T67" s="126"/>
      <c r="U67" s="126"/>
      <c r="V67" s="126"/>
      <c r="W67" s="127">
        <v>0</v>
      </c>
    </row>
    <row r="68" spans="1:23" s="168" customFormat="1" ht="12.75" x14ac:dyDescent="0.25">
      <c r="A68" s="126" t="s">
        <v>41</v>
      </c>
      <c r="B68" s="126"/>
      <c r="C68" s="125" t="s">
        <v>63</v>
      </c>
      <c r="D68" s="126"/>
      <c r="E68" s="126"/>
      <c r="F68" s="126"/>
      <c r="G68" s="127">
        <v>1750</v>
      </c>
      <c r="H68" s="127">
        <v>110</v>
      </c>
      <c r="I68" s="127">
        <f>G68*H68</f>
        <v>192500</v>
      </c>
      <c r="J68" s="127">
        <v>48500</v>
      </c>
      <c r="K68" s="128">
        <f>I68-J68</f>
        <v>144000</v>
      </c>
      <c r="L68" s="126"/>
      <c r="M68" s="126"/>
      <c r="N68" s="126"/>
      <c r="O68" s="126">
        <v>110</v>
      </c>
      <c r="P68" s="126"/>
      <c r="Q68" s="126"/>
      <c r="R68" s="128">
        <v>0</v>
      </c>
      <c r="S68" s="128">
        <v>0</v>
      </c>
      <c r="T68" s="128">
        <f>O68*G68</f>
        <v>192500</v>
      </c>
      <c r="U68" s="126"/>
      <c r="V68" s="126"/>
      <c r="W68" s="127">
        <f>SUM(R68:T68)</f>
        <v>192500</v>
      </c>
    </row>
    <row r="69" spans="1:23" s="42" customFormat="1" ht="12.75" x14ac:dyDescent="0.25">
      <c r="A69" s="126" t="s">
        <v>42</v>
      </c>
      <c r="B69" s="126"/>
      <c r="C69" s="125" t="s">
        <v>64</v>
      </c>
      <c r="D69" s="126"/>
      <c r="E69" s="126"/>
      <c r="F69" s="126"/>
      <c r="G69" s="127"/>
      <c r="H69" s="127"/>
      <c r="I69" s="127"/>
      <c r="J69" s="127"/>
      <c r="K69" s="128">
        <v>0</v>
      </c>
      <c r="L69" s="126"/>
      <c r="M69" s="126"/>
      <c r="N69" s="126"/>
      <c r="O69" s="126"/>
      <c r="P69" s="126"/>
      <c r="Q69" s="126"/>
      <c r="R69" s="126"/>
      <c r="S69" s="126"/>
      <c r="T69" s="126"/>
      <c r="U69" s="126"/>
      <c r="V69" s="126"/>
      <c r="W69" s="127">
        <v>0</v>
      </c>
    </row>
    <row r="70" spans="1:23" s="42" customFormat="1" ht="25.5" x14ac:dyDescent="0.25">
      <c r="A70" s="126" t="s">
        <v>43</v>
      </c>
      <c r="B70" s="126"/>
      <c r="C70" s="125" t="s">
        <v>65</v>
      </c>
      <c r="D70" s="126"/>
      <c r="E70" s="126"/>
      <c r="F70" s="126"/>
      <c r="G70" s="127"/>
      <c r="H70" s="127"/>
      <c r="I70" s="127"/>
      <c r="J70" s="127"/>
      <c r="K70" s="128">
        <v>0</v>
      </c>
      <c r="L70" s="126"/>
      <c r="M70" s="126"/>
      <c r="N70" s="126"/>
      <c r="O70" s="126"/>
      <c r="P70" s="126"/>
      <c r="Q70" s="126"/>
      <c r="R70" s="126"/>
      <c r="S70" s="126"/>
      <c r="T70" s="126"/>
      <c r="U70" s="126"/>
      <c r="V70" s="126"/>
      <c r="W70" s="127">
        <v>0</v>
      </c>
    </row>
    <row r="71" spans="1:23" s="135" customFormat="1" ht="12.75" x14ac:dyDescent="0.25">
      <c r="A71" s="129" t="s">
        <v>22</v>
      </c>
      <c r="B71" s="130"/>
      <c r="C71" s="131"/>
      <c r="D71" s="130"/>
      <c r="E71" s="130"/>
      <c r="F71" s="130"/>
      <c r="G71" s="132"/>
      <c r="H71" s="132"/>
      <c r="I71" s="132">
        <f>SUM(I67:I70)</f>
        <v>192500</v>
      </c>
      <c r="J71" s="132">
        <f t="shared" ref="J71:K71" si="23">SUM(J67:J70)</f>
        <v>48500</v>
      </c>
      <c r="K71" s="132">
        <f t="shared" si="23"/>
        <v>144000</v>
      </c>
      <c r="L71" s="130"/>
      <c r="M71" s="130"/>
      <c r="N71" s="130"/>
      <c r="O71" s="130"/>
      <c r="P71" s="130"/>
      <c r="Q71" s="130"/>
      <c r="R71" s="169">
        <v>0</v>
      </c>
      <c r="S71" s="169">
        <v>0</v>
      </c>
      <c r="T71" s="132">
        <f t="shared" ref="T71" si="24">SUM(T67:T70)</f>
        <v>192500</v>
      </c>
      <c r="U71" s="132">
        <f t="shared" ref="U71" si="25">SUM(U67:U70)</f>
        <v>0</v>
      </c>
      <c r="V71" s="132">
        <f t="shared" ref="V71" si="26">SUM(V67:V70)</f>
        <v>0</v>
      </c>
      <c r="W71" s="132">
        <f>SUM(W67:W70)</f>
        <v>192500</v>
      </c>
    </row>
    <row r="72" spans="1:23" s="42" customFormat="1" ht="12.75" x14ac:dyDescent="0.25">
      <c r="A72" s="136" t="s">
        <v>109</v>
      </c>
      <c r="B72" s="137"/>
      <c r="C72" s="138"/>
      <c r="D72" s="137"/>
      <c r="E72" s="137"/>
      <c r="F72" s="137"/>
      <c r="G72" s="139"/>
      <c r="H72" s="139"/>
      <c r="I72" s="139"/>
      <c r="J72" s="139"/>
      <c r="K72" s="137"/>
      <c r="L72" s="137"/>
      <c r="M72" s="137"/>
      <c r="N72" s="137"/>
      <c r="O72" s="137"/>
      <c r="P72" s="137"/>
      <c r="Q72" s="137"/>
      <c r="R72" s="137"/>
      <c r="S72" s="137"/>
      <c r="T72" s="137"/>
      <c r="U72" s="137"/>
      <c r="V72" s="137"/>
      <c r="W72" s="139"/>
    </row>
    <row r="73" spans="1:23" s="42" customFormat="1" ht="12.75" x14ac:dyDescent="0.25">
      <c r="A73" s="126" t="s">
        <v>34</v>
      </c>
      <c r="B73" s="126"/>
      <c r="C73" s="125" t="s">
        <v>34</v>
      </c>
      <c r="D73" s="126"/>
      <c r="E73" s="126"/>
      <c r="F73" s="126"/>
      <c r="G73" s="127"/>
      <c r="H73" s="127"/>
      <c r="I73" s="127">
        <v>0</v>
      </c>
      <c r="J73" s="127"/>
      <c r="K73" s="128">
        <v>0</v>
      </c>
      <c r="L73" s="126"/>
      <c r="M73" s="126"/>
      <c r="N73" s="126"/>
      <c r="O73" s="126"/>
      <c r="P73" s="126"/>
      <c r="Q73" s="126"/>
      <c r="R73" s="126"/>
      <c r="S73" s="126"/>
      <c r="T73" s="126"/>
      <c r="U73" s="126"/>
      <c r="V73" s="126"/>
      <c r="W73" s="127"/>
    </row>
    <row r="74" spans="1:23" s="42" customFormat="1" ht="12.75" x14ac:dyDescent="0.25">
      <c r="A74" s="126" t="s">
        <v>41</v>
      </c>
      <c r="B74" s="126"/>
      <c r="C74" s="125" t="s">
        <v>63</v>
      </c>
      <c r="D74" s="126"/>
      <c r="E74" s="126"/>
      <c r="F74" s="126"/>
      <c r="G74" s="127">
        <v>1500</v>
      </c>
      <c r="H74" s="127">
        <v>10</v>
      </c>
      <c r="I74" s="127">
        <f>G74*H74</f>
        <v>15000</v>
      </c>
      <c r="J74" s="127">
        <v>0</v>
      </c>
      <c r="K74" s="128">
        <f>I74-J74</f>
        <v>15000</v>
      </c>
      <c r="L74" s="126"/>
      <c r="M74" s="126"/>
      <c r="N74" s="126"/>
      <c r="O74" s="126">
        <v>10</v>
      </c>
      <c r="P74" s="126"/>
      <c r="Q74" s="126"/>
      <c r="R74" s="128">
        <v>0</v>
      </c>
      <c r="S74" s="128">
        <v>0</v>
      </c>
      <c r="T74" s="128">
        <v>15000</v>
      </c>
      <c r="U74" s="126"/>
      <c r="V74" s="126"/>
      <c r="W74" s="127">
        <f>SUM(R74:T74)</f>
        <v>15000</v>
      </c>
    </row>
    <row r="75" spans="1:23" s="42" customFormat="1" ht="12.75" x14ac:dyDescent="0.25">
      <c r="A75" s="126" t="s">
        <v>42</v>
      </c>
      <c r="B75" s="126"/>
      <c r="C75" s="125" t="s">
        <v>64</v>
      </c>
      <c r="D75" s="126"/>
      <c r="E75" s="126"/>
      <c r="F75" s="126"/>
      <c r="G75" s="127"/>
      <c r="H75" s="127"/>
      <c r="I75" s="127"/>
      <c r="J75" s="127">
        <v>0</v>
      </c>
      <c r="K75" s="128">
        <v>0</v>
      </c>
      <c r="L75" s="126"/>
      <c r="M75" s="126"/>
      <c r="N75" s="126"/>
      <c r="O75" s="126"/>
      <c r="P75" s="126"/>
      <c r="Q75" s="126"/>
      <c r="R75" s="126"/>
      <c r="S75" s="126"/>
      <c r="T75" s="126"/>
      <c r="U75" s="126"/>
      <c r="V75" s="126"/>
      <c r="W75" s="127"/>
    </row>
    <row r="76" spans="1:23" s="42" customFormat="1" ht="25.5" x14ac:dyDescent="0.25">
      <c r="A76" s="126" t="s">
        <v>43</v>
      </c>
      <c r="B76" s="126"/>
      <c r="C76" s="125" t="s">
        <v>65</v>
      </c>
      <c r="D76" s="126"/>
      <c r="E76" s="126"/>
      <c r="F76" s="126"/>
      <c r="G76" s="127"/>
      <c r="H76" s="127"/>
      <c r="I76" s="127"/>
      <c r="J76" s="127">
        <v>0</v>
      </c>
      <c r="K76" s="128">
        <v>0</v>
      </c>
      <c r="L76" s="126"/>
      <c r="M76" s="126"/>
      <c r="N76" s="126"/>
      <c r="O76" s="126"/>
      <c r="P76" s="126"/>
      <c r="Q76" s="126"/>
      <c r="R76" s="126"/>
      <c r="S76" s="126"/>
      <c r="T76" s="126"/>
      <c r="U76" s="126"/>
      <c r="V76" s="126"/>
      <c r="W76" s="127"/>
    </row>
    <row r="77" spans="1:23" s="135" customFormat="1" ht="12.75" x14ac:dyDescent="0.25">
      <c r="A77" s="129" t="s">
        <v>22</v>
      </c>
      <c r="B77" s="130"/>
      <c r="C77" s="131"/>
      <c r="D77" s="130"/>
      <c r="E77" s="130"/>
      <c r="F77" s="130"/>
      <c r="G77" s="132"/>
      <c r="H77" s="132"/>
      <c r="I77" s="132">
        <f>SUM(I73:I76)</f>
        <v>15000</v>
      </c>
      <c r="J77" s="127">
        <v>0</v>
      </c>
      <c r="K77" s="132">
        <f>SUM(K73:K76)</f>
        <v>15000</v>
      </c>
      <c r="L77" s="130"/>
      <c r="M77" s="130"/>
      <c r="N77" s="130"/>
      <c r="O77" s="130"/>
      <c r="P77" s="130"/>
      <c r="Q77" s="130"/>
      <c r="R77" s="134">
        <v>0</v>
      </c>
      <c r="S77" s="134">
        <v>0</v>
      </c>
      <c r="T77" s="132">
        <f>SUM(T73:T76)</f>
        <v>15000</v>
      </c>
      <c r="U77" s="134">
        <v>0</v>
      </c>
      <c r="V77" s="134">
        <v>0</v>
      </c>
      <c r="W77" s="134">
        <f>SUM(W73:W76)</f>
        <v>15000</v>
      </c>
    </row>
    <row r="78" spans="1:23" s="42" customFormat="1" ht="12.75" x14ac:dyDescent="0.25">
      <c r="A78" s="136" t="s">
        <v>46</v>
      </c>
      <c r="B78" s="137"/>
      <c r="C78" s="138"/>
      <c r="D78" s="137"/>
      <c r="E78" s="137"/>
      <c r="F78" s="137"/>
      <c r="G78" s="139"/>
      <c r="H78" s="139"/>
      <c r="I78" s="139"/>
      <c r="J78" s="139"/>
      <c r="K78" s="137"/>
      <c r="L78" s="137"/>
      <c r="M78" s="137"/>
      <c r="N78" s="137"/>
      <c r="O78" s="137"/>
      <c r="P78" s="137"/>
      <c r="Q78" s="137"/>
      <c r="R78" s="137"/>
      <c r="S78" s="137"/>
      <c r="T78" s="137"/>
      <c r="U78" s="137"/>
      <c r="V78" s="137"/>
      <c r="W78" s="139"/>
    </row>
    <row r="79" spans="1:23" s="168" customFormat="1" ht="25.5" x14ac:dyDescent="0.25">
      <c r="A79" s="125" t="s">
        <v>50</v>
      </c>
      <c r="B79" s="126"/>
      <c r="C79" s="125"/>
      <c r="D79" s="126"/>
      <c r="E79" s="126"/>
      <c r="F79" s="126"/>
      <c r="G79" s="127">
        <v>1500</v>
      </c>
      <c r="H79" s="127">
        <v>18</v>
      </c>
      <c r="I79" s="127">
        <f>H79*G79</f>
        <v>27000</v>
      </c>
      <c r="J79" s="127">
        <v>0</v>
      </c>
      <c r="K79" s="128">
        <f>I79-J79</f>
        <v>27000</v>
      </c>
      <c r="L79" s="126"/>
      <c r="M79" s="126">
        <v>4</v>
      </c>
      <c r="N79" s="126">
        <v>4</v>
      </c>
      <c r="O79" s="126">
        <v>10</v>
      </c>
      <c r="P79" s="126"/>
      <c r="Q79" s="126"/>
      <c r="R79" s="128">
        <f>M79*G79</f>
        <v>6000</v>
      </c>
      <c r="S79" s="128">
        <f>N79*G79</f>
        <v>6000</v>
      </c>
      <c r="T79" s="128">
        <f>O79*G79</f>
        <v>15000</v>
      </c>
      <c r="U79" s="126"/>
      <c r="V79" s="126"/>
      <c r="W79" s="134">
        <f>SUM(R79:T79)</f>
        <v>27000</v>
      </c>
    </row>
    <row r="80" spans="1:23" s="135" customFormat="1" ht="12.75" x14ac:dyDescent="0.25">
      <c r="A80" s="129" t="s">
        <v>22</v>
      </c>
      <c r="B80" s="130"/>
      <c r="C80" s="131"/>
      <c r="D80" s="130"/>
      <c r="E80" s="130"/>
      <c r="F80" s="130"/>
      <c r="G80" s="132"/>
      <c r="H80" s="132"/>
      <c r="I80" s="132">
        <f>I79</f>
        <v>27000</v>
      </c>
      <c r="J80" s="132">
        <f t="shared" ref="J80:K80" si="27">J79</f>
        <v>0</v>
      </c>
      <c r="K80" s="132">
        <f t="shared" si="27"/>
        <v>27000</v>
      </c>
      <c r="L80" s="130"/>
      <c r="M80" s="170"/>
      <c r="N80" s="130"/>
      <c r="O80" s="130"/>
      <c r="P80" s="130"/>
      <c r="Q80" s="130"/>
      <c r="R80" s="132">
        <f>R79</f>
        <v>6000</v>
      </c>
      <c r="S80" s="132">
        <f>S79</f>
        <v>6000</v>
      </c>
      <c r="T80" s="132">
        <f>T79</f>
        <v>15000</v>
      </c>
      <c r="U80" s="132">
        <v>0</v>
      </c>
      <c r="V80" s="132">
        <v>0</v>
      </c>
      <c r="W80" s="132">
        <f>W79</f>
        <v>27000</v>
      </c>
    </row>
    <row r="81" spans="1:23" s="176" customFormat="1" ht="12.75" x14ac:dyDescent="0.25">
      <c r="A81" s="171"/>
      <c r="B81" s="172"/>
      <c r="C81" s="173"/>
      <c r="D81" s="172"/>
      <c r="E81" s="172"/>
      <c r="F81" s="172"/>
      <c r="G81" s="174"/>
      <c r="H81" s="174"/>
      <c r="I81" s="174"/>
      <c r="J81" s="174"/>
      <c r="K81" s="174"/>
      <c r="L81" s="172"/>
      <c r="M81" s="175"/>
      <c r="N81" s="172"/>
      <c r="O81" s="172"/>
      <c r="P81" s="172"/>
      <c r="Q81" s="172"/>
      <c r="R81" s="174"/>
      <c r="S81" s="174"/>
      <c r="T81" s="174"/>
      <c r="U81" s="174"/>
      <c r="V81" s="174"/>
      <c r="W81" s="174"/>
    </row>
    <row r="82" spans="1:23" s="157" customFormat="1" ht="12.75" x14ac:dyDescent="0.25">
      <c r="A82" s="152" t="s">
        <v>25</v>
      </c>
      <c r="B82" s="153"/>
      <c r="C82" s="154"/>
      <c r="D82" s="153"/>
      <c r="E82" s="153"/>
      <c r="F82" s="153"/>
      <c r="G82" s="155"/>
      <c r="H82" s="155"/>
      <c r="I82" s="155">
        <f>I59+I65+I71+I77+I80</f>
        <v>340500</v>
      </c>
      <c r="J82" s="155">
        <f>J59+J65+J71+J77+J80</f>
        <v>67500</v>
      </c>
      <c r="K82" s="155">
        <f>K59+K65+K71+K77+K80</f>
        <v>273000</v>
      </c>
      <c r="L82" s="153"/>
      <c r="M82" s="153"/>
      <c r="N82" s="153"/>
      <c r="O82" s="153"/>
      <c r="P82" s="153"/>
      <c r="Q82" s="153"/>
      <c r="R82" s="155">
        <f>R59+R65+R71+R77+R80</f>
        <v>33800</v>
      </c>
      <c r="S82" s="155">
        <f t="shared" ref="S82:V82" si="28">S59+S65+S71+S77+S80</f>
        <v>33800</v>
      </c>
      <c r="T82" s="155">
        <f t="shared" si="28"/>
        <v>272900</v>
      </c>
      <c r="U82" s="155">
        <f t="shared" si="28"/>
        <v>0</v>
      </c>
      <c r="V82" s="155">
        <f t="shared" si="28"/>
        <v>0</v>
      </c>
      <c r="W82" s="155">
        <f>W59+W65+W71+W77+W80</f>
        <v>340500</v>
      </c>
    </row>
    <row r="83" spans="1:23" s="42" customFormat="1" ht="12.75" hidden="1" x14ac:dyDescent="0.25">
      <c r="A83" s="177" t="s">
        <v>110</v>
      </c>
      <c r="B83" s="165"/>
      <c r="C83" s="166"/>
      <c r="D83" s="165"/>
      <c r="E83" s="165"/>
      <c r="F83" s="165"/>
      <c r="G83" s="167"/>
      <c r="H83" s="167"/>
      <c r="I83" s="167"/>
      <c r="J83" s="167"/>
      <c r="K83" s="165"/>
      <c r="L83" s="165"/>
      <c r="W83" s="144"/>
    </row>
    <row r="84" spans="1:23" s="42" customFormat="1" ht="12.75" hidden="1" x14ac:dyDescent="0.25">
      <c r="A84" s="146" t="s">
        <v>22</v>
      </c>
      <c r="B84" s="147"/>
      <c r="C84" s="148"/>
      <c r="D84" s="147"/>
      <c r="E84" s="147"/>
      <c r="F84" s="147"/>
      <c r="G84" s="149"/>
      <c r="H84" s="149"/>
      <c r="I84" s="149"/>
      <c r="J84" s="149"/>
      <c r="K84" s="147"/>
      <c r="L84" s="147"/>
      <c r="M84" s="147"/>
      <c r="N84" s="147"/>
      <c r="O84" s="147"/>
      <c r="P84" s="147"/>
      <c r="Q84" s="147"/>
      <c r="R84" s="147"/>
      <c r="S84" s="147"/>
      <c r="T84" s="147"/>
      <c r="U84" s="147"/>
      <c r="V84" s="147"/>
      <c r="W84" s="151"/>
    </row>
    <row r="85" spans="1:23" s="42" customFormat="1" ht="12.75" hidden="1" x14ac:dyDescent="0.25">
      <c r="A85" s="143" t="s">
        <v>32</v>
      </c>
      <c r="C85" s="40"/>
      <c r="G85" s="144"/>
      <c r="H85" s="144"/>
      <c r="I85" s="144"/>
      <c r="J85" s="144"/>
      <c r="W85" s="144"/>
    </row>
    <row r="86" spans="1:23" s="42" customFormat="1" ht="12.75" hidden="1" x14ac:dyDescent="0.25">
      <c r="A86" s="145" t="s">
        <v>21</v>
      </c>
      <c r="C86" s="40"/>
      <c r="G86" s="144"/>
      <c r="H86" s="144"/>
      <c r="I86" s="144"/>
      <c r="J86" s="144"/>
      <c r="W86" s="144"/>
    </row>
    <row r="87" spans="1:23" s="42" customFormat="1" ht="12.75" hidden="1" x14ac:dyDescent="0.25">
      <c r="A87" s="145" t="s">
        <v>21</v>
      </c>
      <c r="C87" s="40"/>
      <c r="G87" s="144"/>
      <c r="H87" s="144"/>
      <c r="I87" s="144"/>
      <c r="J87" s="144"/>
      <c r="W87" s="144"/>
    </row>
    <row r="88" spans="1:23" s="42" customFormat="1" ht="12.75" hidden="1" x14ac:dyDescent="0.25">
      <c r="A88" s="146" t="s">
        <v>22</v>
      </c>
      <c r="B88" s="147"/>
      <c r="C88" s="148"/>
      <c r="D88" s="147"/>
      <c r="E88" s="147"/>
      <c r="F88" s="147"/>
      <c r="G88" s="149"/>
      <c r="H88" s="149"/>
      <c r="I88" s="149"/>
      <c r="J88" s="149"/>
      <c r="K88" s="147"/>
      <c r="L88" s="147"/>
      <c r="M88" s="150"/>
      <c r="N88" s="147"/>
      <c r="O88" s="147"/>
      <c r="P88" s="147"/>
      <c r="Q88" s="147"/>
      <c r="R88" s="147"/>
      <c r="S88" s="147"/>
      <c r="T88" s="147"/>
      <c r="U88" s="147"/>
      <c r="V88" s="147"/>
      <c r="W88" s="151"/>
    </row>
    <row r="89" spans="1:23" s="183" customFormat="1" ht="12.75" x14ac:dyDescent="0.25">
      <c r="A89" s="178"/>
      <c r="B89" s="179"/>
      <c r="C89" s="180"/>
      <c r="D89" s="179"/>
      <c r="E89" s="179"/>
      <c r="F89" s="179"/>
      <c r="G89" s="181"/>
      <c r="H89" s="181"/>
      <c r="I89" s="181"/>
      <c r="J89" s="181"/>
      <c r="K89" s="179"/>
      <c r="L89" s="179"/>
      <c r="M89" s="182"/>
      <c r="N89" s="179"/>
      <c r="O89" s="179"/>
      <c r="P89" s="179"/>
      <c r="Q89" s="179"/>
      <c r="R89" s="179"/>
      <c r="S89" s="179"/>
      <c r="T89" s="179"/>
      <c r="U89" s="179"/>
      <c r="V89" s="179"/>
      <c r="W89" s="181"/>
    </row>
    <row r="90" spans="1:23" s="157" customFormat="1" ht="12.75" x14ac:dyDescent="0.25">
      <c r="A90" s="152" t="s">
        <v>7</v>
      </c>
      <c r="B90" s="153"/>
      <c r="C90" s="154"/>
      <c r="D90" s="153"/>
      <c r="E90" s="153"/>
      <c r="F90" s="153"/>
      <c r="G90" s="155"/>
      <c r="H90" s="155"/>
      <c r="I90" s="155">
        <f>I25+I51+I82</f>
        <v>940500</v>
      </c>
      <c r="J90" s="155">
        <f>J25+J51+J82</f>
        <v>467000</v>
      </c>
      <c r="K90" s="155">
        <f>K25+K51+K82</f>
        <v>473500</v>
      </c>
      <c r="L90" s="153"/>
      <c r="M90" s="153"/>
      <c r="N90" s="153"/>
      <c r="O90" s="153"/>
      <c r="P90" s="153"/>
      <c r="Q90" s="153"/>
      <c r="R90" s="155">
        <f>R25+R51+R82</f>
        <v>124300</v>
      </c>
      <c r="S90" s="155">
        <f>S25+S51+S82</f>
        <v>335900</v>
      </c>
      <c r="T90" s="155">
        <f>T25+T51+T82</f>
        <v>480300</v>
      </c>
      <c r="U90" s="155">
        <v>0</v>
      </c>
      <c r="V90" s="155">
        <v>0</v>
      </c>
      <c r="W90" s="155">
        <f>W25+W51+W82</f>
        <v>940500</v>
      </c>
    </row>
    <row r="91" spans="1:23" s="42" customFormat="1" ht="12.75" x14ac:dyDescent="0.25">
      <c r="A91" s="143"/>
      <c r="C91" s="40"/>
      <c r="G91" s="144"/>
      <c r="H91" s="144"/>
      <c r="I91" s="144"/>
      <c r="J91" s="144"/>
      <c r="W91" s="144"/>
    </row>
    <row r="92" spans="1:23" s="42" customFormat="1" ht="12.75" x14ac:dyDescent="0.25">
      <c r="A92" s="189" t="s">
        <v>74</v>
      </c>
      <c r="B92" s="190"/>
      <c r="C92" s="189"/>
      <c r="D92" s="190"/>
      <c r="E92" s="190"/>
      <c r="F92" s="190"/>
      <c r="G92" s="191"/>
      <c r="H92" s="191"/>
      <c r="I92" s="191">
        <v>33000</v>
      </c>
      <c r="J92" s="191">
        <v>33000</v>
      </c>
      <c r="K92" s="190">
        <v>0</v>
      </c>
      <c r="L92" s="190"/>
      <c r="M92" s="190"/>
      <c r="N92" s="190"/>
      <c r="O92" s="190"/>
      <c r="P92" s="190"/>
      <c r="Q92" s="190"/>
      <c r="R92" s="191">
        <v>11000</v>
      </c>
      <c r="S92" s="191">
        <v>11000</v>
      </c>
      <c r="T92" s="191">
        <v>11000</v>
      </c>
      <c r="U92" s="190"/>
      <c r="V92" s="190"/>
      <c r="W92" s="134">
        <f t="shared" ref="W92:W93" si="29">SUM(R92:T92)</f>
        <v>33000</v>
      </c>
    </row>
    <row r="93" spans="1:23" s="42" customFormat="1" ht="12.75" x14ac:dyDescent="0.25">
      <c r="A93" s="189" t="s">
        <v>111</v>
      </c>
      <c r="B93" s="190"/>
      <c r="C93" s="189"/>
      <c r="D93" s="190"/>
      <c r="E93" s="190"/>
      <c r="F93" s="190"/>
      <c r="G93" s="191"/>
      <c r="H93" s="191"/>
      <c r="I93" s="191">
        <v>100000</v>
      </c>
      <c r="J93" s="191"/>
      <c r="K93" s="192">
        <f>I93-J93</f>
        <v>100000</v>
      </c>
      <c r="L93" s="190"/>
      <c r="M93" s="190"/>
      <c r="N93" s="190"/>
      <c r="O93" s="190"/>
      <c r="P93" s="190"/>
      <c r="Q93" s="190"/>
      <c r="R93" s="191">
        <v>33000</v>
      </c>
      <c r="S93" s="191">
        <v>33000</v>
      </c>
      <c r="T93" s="191">
        <v>34000</v>
      </c>
      <c r="U93" s="190"/>
      <c r="V93" s="190"/>
      <c r="W93" s="134">
        <f t="shared" si="29"/>
        <v>100000</v>
      </c>
    </row>
    <row r="94" spans="1:23" s="42" customFormat="1" ht="12.75" x14ac:dyDescent="0.25">
      <c r="A94" s="143"/>
      <c r="C94" s="40"/>
      <c r="G94" s="144"/>
      <c r="H94" s="144"/>
      <c r="I94" s="144"/>
      <c r="J94" s="144"/>
      <c r="W94" s="188"/>
    </row>
    <row r="95" spans="1:23" s="157" customFormat="1" ht="12.75" x14ac:dyDescent="0.25">
      <c r="A95" s="184" t="s">
        <v>77</v>
      </c>
      <c r="B95" s="185"/>
      <c r="C95" s="186"/>
      <c r="D95" s="185"/>
      <c r="E95" s="185"/>
      <c r="F95" s="185"/>
      <c r="G95" s="187"/>
      <c r="H95" s="187"/>
      <c r="I95" s="187">
        <f>I90+I92+I93</f>
        <v>1073500</v>
      </c>
      <c r="J95" s="187">
        <f>J90+J92+J93</f>
        <v>500000</v>
      </c>
      <c r="K95" s="187">
        <f>K90+K92+K93</f>
        <v>573500</v>
      </c>
      <c r="L95" s="185"/>
      <c r="M95" s="185"/>
      <c r="N95" s="185"/>
      <c r="O95" s="185"/>
      <c r="P95" s="185"/>
      <c r="Q95" s="185"/>
      <c r="R95" s="187">
        <f>R90+R92+R93</f>
        <v>168300</v>
      </c>
      <c r="S95" s="187">
        <f>S90+S92+S93</f>
        <v>379900</v>
      </c>
      <c r="T95" s="187">
        <f>T90+T92+T93</f>
        <v>525300</v>
      </c>
      <c r="U95" s="185"/>
      <c r="V95" s="185"/>
      <c r="W95" s="187">
        <f>W90+W92+W93</f>
        <v>1073500</v>
      </c>
    </row>
  </sheetData>
  <mergeCells count="8">
    <mergeCell ref="R2:W2"/>
    <mergeCell ref="M2:Q2"/>
    <mergeCell ref="A1:W1"/>
    <mergeCell ref="A2:B2"/>
    <mergeCell ref="C2:C3"/>
    <mergeCell ref="D2:E2"/>
    <mergeCell ref="F2:I2"/>
    <mergeCell ref="J2:L2"/>
  </mergeCells>
  <pageMargins left="0.7" right="0.7" top="0.75" bottom="0.75" header="0.3" footer="0.3"/>
  <pageSetup paperSize="9" scale="51" orientation="landscape" r:id="rId1"/>
  <rowBreaks count="1" manualBreakCount="1">
    <brk id="5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selection activeCell="G11" sqref="G11"/>
    </sheetView>
  </sheetViews>
  <sheetFormatPr defaultRowHeight="15" x14ac:dyDescent="0.25"/>
  <cols>
    <col min="1" max="1" width="46.28515625" customWidth="1"/>
    <col min="3" max="3" width="12" customWidth="1"/>
    <col min="4" max="4" width="13.42578125" customWidth="1"/>
    <col min="10" max="10" width="16.140625" customWidth="1"/>
    <col min="11" max="11" width="7.140625" customWidth="1"/>
    <col min="12" max="12" width="9.5703125" customWidth="1"/>
    <col min="13" max="13" width="13.140625" customWidth="1"/>
    <col min="14" max="14" width="4.7109375" customWidth="1"/>
    <col min="15" max="15" width="5" customWidth="1"/>
    <col min="16" max="16" width="4.28515625" customWidth="1"/>
    <col min="17" max="18" width="4.42578125" customWidth="1"/>
    <col min="19" max="19" width="5" customWidth="1"/>
    <col min="20" max="20" width="5.140625" customWidth="1"/>
    <col min="21" max="22" width="4.5703125" customWidth="1"/>
    <col min="23" max="23" width="4.140625" customWidth="1"/>
    <col min="24" max="24" width="7.85546875" customWidth="1"/>
  </cols>
  <sheetData>
    <row r="1" spans="1:24" x14ac:dyDescent="0.25">
      <c r="A1" s="235" t="s">
        <v>9</v>
      </c>
      <c r="B1" s="236"/>
      <c r="C1" s="236"/>
      <c r="D1" s="236"/>
      <c r="E1" s="236"/>
      <c r="F1" s="236"/>
      <c r="G1" s="236"/>
      <c r="H1" s="236"/>
      <c r="I1" s="236"/>
      <c r="J1" s="236"/>
      <c r="K1" s="236"/>
      <c r="L1" s="236"/>
      <c r="M1" s="236"/>
      <c r="N1" s="236"/>
      <c r="O1" s="236"/>
      <c r="P1" s="236"/>
      <c r="Q1" s="236"/>
      <c r="R1" s="236"/>
      <c r="S1" s="236"/>
      <c r="T1" s="236"/>
      <c r="U1" s="236"/>
      <c r="V1" s="236"/>
      <c r="W1" s="236"/>
      <c r="X1" s="236"/>
    </row>
    <row r="2" spans="1:24" x14ac:dyDescent="0.25">
      <c r="A2" s="237" t="s">
        <v>10</v>
      </c>
      <c r="B2" s="238"/>
      <c r="C2" s="239" t="s">
        <v>26</v>
      </c>
      <c r="D2" s="240" t="s">
        <v>13</v>
      </c>
      <c r="E2" s="240"/>
      <c r="F2" s="240" t="s">
        <v>16</v>
      </c>
      <c r="G2" s="240"/>
      <c r="H2" s="240"/>
      <c r="I2" s="240"/>
      <c r="J2" s="241" t="s">
        <v>130</v>
      </c>
      <c r="K2" s="240" t="s">
        <v>20</v>
      </c>
      <c r="L2" s="240"/>
      <c r="M2" s="237"/>
      <c r="N2" s="240" t="s">
        <v>27</v>
      </c>
      <c r="O2" s="240"/>
      <c r="P2" s="240"/>
      <c r="Q2" s="240"/>
      <c r="R2" s="240"/>
      <c r="S2" s="240" t="s">
        <v>6</v>
      </c>
      <c r="T2" s="240"/>
      <c r="U2" s="240"/>
      <c r="V2" s="240"/>
      <c r="W2" s="240"/>
      <c r="X2" s="240"/>
    </row>
    <row r="3" spans="1:24" ht="35.25" customHeight="1" x14ac:dyDescent="0.25">
      <c r="A3" s="197" t="s">
        <v>11</v>
      </c>
      <c r="B3" s="198" t="s">
        <v>12</v>
      </c>
      <c r="C3" s="239"/>
      <c r="D3" s="197" t="s">
        <v>14</v>
      </c>
      <c r="E3" s="197" t="s">
        <v>15</v>
      </c>
      <c r="F3" s="197" t="s">
        <v>17</v>
      </c>
      <c r="G3" s="197" t="s">
        <v>18</v>
      </c>
      <c r="H3" s="197" t="s">
        <v>19</v>
      </c>
      <c r="I3" s="197" t="s">
        <v>0</v>
      </c>
      <c r="J3" s="241"/>
      <c r="K3" s="197" t="s">
        <v>8</v>
      </c>
      <c r="L3" s="197" t="s">
        <v>131</v>
      </c>
      <c r="M3" s="199" t="s">
        <v>28</v>
      </c>
      <c r="N3" s="200" t="s">
        <v>1</v>
      </c>
      <c r="O3" s="200" t="s">
        <v>2</v>
      </c>
      <c r="P3" s="200" t="s">
        <v>3</v>
      </c>
      <c r="Q3" s="200" t="s">
        <v>4</v>
      </c>
      <c r="R3" s="200" t="s">
        <v>5</v>
      </c>
      <c r="S3" s="200" t="s">
        <v>1</v>
      </c>
      <c r="T3" s="200" t="s">
        <v>2</v>
      </c>
      <c r="U3" s="200" t="s">
        <v>3</v>
      </c>
      <c r="V3" s="200" t="s">
        <v>4</v>
      </c>
      <c r="W3" s="200" t="s">
        <v>5</v>
      </c>
      <c r="X3" s="200" t="s">
        <v>0</v>
      </c>
    </row>
    <row r="4" spans="1:24" ht="45.75" customHeight="1" x14ac:dyDescent="0.25">
      <c r="A4" s="201" t="s">
        <v>132</v>
      </c>
      <c r="B4" s="202"/>
      <c r="C4" s="202"/>
      <c r="D4" s="202"/>
      <c r="E4" s="202"/>
      <c r="F4" s="202"/>
      <c r="G4" s="202"/>
      <c r="H4" s="202"/>
      <c r="I4" s="202"/>
      <c r="J4" s="202"/>
      <c r="K4" s="202"/>
      <c r="L4" s="202"/>
      <c r="M4" s="202"/>
    </row>
    <row r="5" spans="1:24" x14ac:dyDescent="0.25">
      <c r="A5" t="s">
        <v>133</v>
      </c>
    </row>
    <row r="6" spans="1:24" x14ac:dyDescent="0.25">
      <c r="A6" s="203" t="s">
        <v>21</v>
      </c>
    </row>
    <row r="7" spans="1:24" x14ac:dyDescent="0.25">
      <c r="A7" s="203" t="s">
        <v>21</v>
      </c>
    </row>
    <row r="8" spans="1:24" x14ac:dyDescent="0.25">
      <c r="A8" s="204" t="s">
        <v>22</v>
      </c>
      <c r="B8" s="205"/>
      <c r="C8" s="205"/>
      <c r="D8" s="205"/>
      <c r="E8" s="205"/>
      <c r="F8" s="205"/>
      <c r="G8" s="205"/>
      <c r="H8" s="205"/>
      <c r="I8" s="205"/>
      <c r="J8" s="205"/>
      <c r="K8" s="205"/>
      <c r="L8" s="205"/>
      <c r="M8" s="205"/>
      <c r="N8" s="205"/>
      <c r="O8" s="205"/>
      <c r="P8" s="205"/>
      <c r="Q8" s="205"/>
      <c r="R8" s="205"/>
      <c r="S8" s="205"/>
      <c r="T8" s="205"/>
      <c r="U8" s="205"/>
      <c r="V8" s="205"/>
      <c r="W8" s="205"/>
      <c r="X8" s="206"/>
    </row>
    <row r="9" spans="1:24" x14ac:dyDescent="0.25">
      <c r="A9" s="207" t="s">
        <v>115</v>
      </c>
    </row>
    <row r="10" spans="1:24" x14ac:dyDescent="0.25">
      <c r="A10" s="203" t="s">
        <v>21</v>
      </c>
    </row>
    <row r="11" spans="1:24" x14ac:dyDescent="0.25">
      <c r="A11" s="203" t="s">
        <v>21</v>
      </c>
    </row>
    <row r="12" spans="1:24" x14ac:dyDescent="0.25">
      <c r="A12" s="204" t="s">
        <v>22</v>
      </c>
      <c r="B12" s="205"/>
      <c r="C12" s="205"/>
      <c r="D12" s="205"/>
      <c r="E12" s="205"/>
      <c r="F12" s="205"/>
      <c r="G12" s="205"/>
      <c r="H12" s="205"/>
      <c r="I12" s="205"/>
      <c r="J12" s="205"/>
      <c r="K12" s="205"/>
      <c r="L12" s="205"/>
      <c r="M12" s="205"/>
      <c r="N12" s="205"/>
      <c r="O12" s="205"/>
      <c r="P12" s="205"/>
      <c r="Q12" s="205"/>
      <c r="R12" s="205"/>
      <c r="S12" s="205"/>
      <c r="T12" s="205"/>
      <c r="U12" s="205"/>
      <c r="V12" s="205"/>
      <c r="W12" s="205"/>
      <c r="X12" s="206"/>
    </row>
    <row r="13" spans="1:24" x14ac:dyDescent="0.25">
      <c r="A13" s="207" t="s">
        <v>29</v>
      </c>
    </row>
    <row r="14" spans="1:24" x14ac:dyDescent="0.25">
      <c r="A14" s="203" t="s">
        <v>21</v>
      </c>
    </row>
    <row r="15" spans="1:24" x14ac:dyDescent="0.25">
      <c r="A15" s="203" t="s">
        <v>21</v>
      </c>
    </row>
    <row r="16" spans="1:24" x14ac:dyDescent="0.25">
      <c r="A16" s="204" t="s">
        <v>22</v>
      </c>
      <c r="B16" s="205"/>
      <c r="C16" s="205"/>
      <c r="D16" s="205"/>
      <c r="E16" s="205"/>
      <c r="F16" s="205"/>
      <c r="G16" s="205"/>
      <c r="H16" s="205"/>
      <c r="I16" s="205"/>
      <c r="J16" s="205"/>
      <c r="K16" s="205"/>
      <c r="L16" s="205"/>
      <c r="M16" s="205"/>
      <c r="N16" s="205"/>
      <c r="O16" s="205"/>
      <c r="P16" s="205"/>
      <c r="Q16" s="205"/>
      <c r="R16" s="205"/>
      <c r="S16" s="205"/>
      <c r="T16" s="205"/>
      <c r="U16" s="205"/>
      <c r="V16" s="205"/>
      <c r="W16" s="205"/>
      <c r="X16" s="206"/>
    </row>
    <row r="17" spans="1:24" ht="30" x14ac:dyDescent="0.25">
      <c r="A17" s="207" t="s">
        <v>30</v>
      </c>
    </row>
    <row r="18" spans="1:24" x14ac:dyDescent="0.25">
      <c r="A18" s="203" t="s">
        <v>21</v>
      </c>
    </row>
    <row r="19" spans="1:24" x14ac:dyDescent="0.25">
      <c r="A19" s="203" t="s">
        <v>21</v>
      </c>
    </row>
    <row r="20" spans="1:24" x14ac:dyDescent="0.25">
      <c r="A20" s="204" t="s">
        <v>22</v>
      </c>
      <c r="B20" s="205"/>
      <c r="C20" s="205"/>
      <c r="D20" s="205"/>
      <c r="E20" s="205"/>
      <c r="F20" s="205"/>
      <c r="G20" s="205"/>
      <c r="H20" s="205"/>
      <c r="I20" s="205"/>
      <c r="J20" s="205"/>
      <c r="K20" s="205"/>
      <c r="L20" s="205"/>
      <c r="M20" s="205"/>
      <c r="N20" s="208"/>
      <c r="O20" s="205"/>
      <c r="P20" s="205"/>
      <c r="Q20" s="205"/>
      <c r="R20" s="205"/>
      <c r="S20" s="205"/>
      <c r="T20" s="205"/>
      <c r="U20" s="205"/>
      <c r="V20" s="205"/>
      <c r="W20" s="205"/>
      <c r="X20" s="206"/>
    </row>
    <row r="21" spans="1:24" x14ac:dyDescent="0.25">
      <c r="A21" s="209" t="s">
        <v>23</v>
      </c>
      <c r="B21" s="210"/>
      <c r="C21" s="210"/>
      <c r="D21" s="210"/>
      <c r="E21" s="210"/>
      <c r="F21" s="210"/>
      <c r="G21" s="210"/>
      <c r="H21" s="210"/>
      <c r="I21" s="210"/>
      <c r="J21" s="210"/>
      <c r="K21" s="210"/>
      <c r="L21" s="210"/>
      <c r="M21" s="210"/>
      <c r="N21" s="210"/>
      <c r="O21" s="210"/>
      <c r="P21" s="210"/>
      <c r="Q21" s="210"/>
      <c r="R21" s="210"/>
      <c r="S21" s="210"/>
      <c r="T21" s="210"/>
      <c r="U21" s="210"/>
      <c r="V21" s="210"/>
      <c r="W21" s="210"/>
      <c r="X21" s="211"/>
    </row>
    <row r="22" spans="1:24" x14ac:dyDescent="0.25">
      <c r="A22" s="212" t="s">
        <v>134</v>
      </c>
      <c r="B22" s="202"/>
      <c r="C22" s="202"/>
      <c r="D22" s="202"/>
      <c r="E22" s="202"/>
      <c r="F22" s="202"/>
      <c r="G22" s="202"/>
      <c r="H22" s="202"/>
      <c r="I22" s="202"/>
      <c r="J22" s="202"/>
      <c r="K22" s="202"/>
      <c r="L22" s="202"/>
      <c r="M22" s="202"/>
    </row>
    <row r="23" spans="1:24" x14ac:dyDescent="0.25">
      <c r="A23" s="1" t="s">
        <v>135</v>
      </c>
    </row>
    <row r="24" spans="1:24" x14ac:dyDescent="0.25">
      <c r="A24" s="203" t="s">
        <v>21</v>
      </c>
    </row>
    <row r="25" spans="1:24" x14ac:dyDescent="0.25">
      <c r="A25" s="203" t="s">
        <v>21</v>
      </c>
    </row>
    <row r="26" spans="1:24" x14ac:dyDescent="0.25">
      <c r="A26" s="204" t="s">
        <v>22</v>
      </c>
      <c r="B26" s="205"/>
      <c r="C26" s="205"/>
      <c r="D26" s="205"/>
      <c r="E26" s="205"/>
      <c r="F26" s="205"/>
      <c r="G26" s="205"/>
      <c r="H26" s="205"/>
      <c r="I26" s="205"/>
      <c r="J26" s="205"/>
      <c r="K26" s="205"/>
      <c r="L26" s="205"/>
      <c r="M26" s="205"/>
      <c r="N26" s="205"/>
      <c r="O26" s="205"/>
      <c r="P26" s="205"/>
      <c r="Q26" s="205"/>
      <c r="R26" s="205"/>
      <c r="S26" s="205"/>
      <c r="T26" s="205"/>
      <c r="U26" s="205"/>
      <c r="V26" s="205"/>
      <c r="W26" s="205"/>
      <c r="X26" s="206"/>
    </row>
    <row r="27" spans="1:24" ht="15" customHeight="1" x14ac:dyDescent="0.25">
      <c r="A27" s="207" t="s">
        <v>136</v>
      </c>
    </row>
    <row r="28" spans="1:24" x14ac:dyDescent="0.25">
      <c r="A28" s="203" t="s">
        <v>21</v>
      </c>
    </row>
    <row r="29" spans="1:24" x14ac:dyDescent="0.25">
      <c r="A29" s="203" t="s">
        <v>21</v>
      </c>
    </row>
    <row r="30" spans="1:24" x14ac:dyDescent="0.25">
      <c r="A30" s="204" t="s">
        <v>22</v>
      </c>
      <c r="B30" s="205"/>
      <c r="C30" s="205"/>
      <c r="D30" s="205"/>
      <c r="E30" s="205"/>
      <c r="F30" s="205"/>
      <c r="G30" s="205"/>
      <c r="H30" s="205"/>
      <c r="I30" s="205"/>
      <c r="J30" s="205"/>
      <c r="K30" s="205"/>
      <c r="L30" s="205"/>
      <c r="M30" s="205"/>
      <c r="N30" s="205"/>
      <c r="O30" s="205"/>
      <c r="P30" s="205"/>
      <c r="Q30" s="205"/>
      <c r="R30" s="205"/>
      <c r="S30" s="205"/>
      <c r="T30" s="205"/>
      <c r="U30" s="205"/>
      <c r="V30" s="205"/>
      <c r="W30" s="205"/>
      <c r="X30" s="206"/>
    </row>
    <row r="31" spans="1:24" ht="18" customHeight="1" x14ac:dyDescent="0.25">
      <c r="A31" s="207" t="s">
        <v>114</v>
      </c>
    </row>
    <row r="32" spans="1:24" x14ac:dyDescent="0.25">
      <c r="A32" s="203" t="s">
        <v>21</v>
      </c>
    </row>
    <row r="33" spans="1:24" x14ac:dyDescent="0.25">
      <c r="A33" s="203" t="s">
        <v>21</v>
      </c>
    </row>
    <row r="34" spans="1:24" x14ac:dyDescent="0.25">
      <c r="A34" s="204" t="s">
        <v>22</v>
      </c>
      <c r="B34" s="205"/>
      <c r="C34" s="205"/>
      <c r="D34" s="205"/>
      <c r="E34" s="205"/>
      <c r="F34" s="205"/>
      <c r="G34" s="205"/>
      <c r="H34" s="205"/>
      <c r="I34" s="205"/>
      <c r="J34" s="205"/>
      <c r="K34" s="205"/>
      <c r="L34" s="205"/>
      <c r="M34" s="205"/>
      <c r="N34" s="205"/>
      <c r="O34" s="205"/>
      <c r="P34" s="205"/>
      <c r="Q34" s="205"/>
      <c r="R34" s="205"/>
      <c r="S34" s="205"/>
      <c r="T34" s="205"/>
      <c r="U34" s="205"/>
      <c r="V34" s="205"/>
      <c r="W34" s="205"/>
      <c r="X34" s="206"/>
    </row>
    <row r="35" spans="1:24" x14ac:dyDescent="0.25">
      <c r="A35" s="207" t="s">
        <v>31</v>
      </c>
    </row>
    <row r="36" spans="1:24" x14ac:dyDescent="0.25">
      <c r="A36" s="203" t="s">
        <v>21</v>
      </c>
    </row>
    <row r="37" spans="1:24" x14ac:dyDescent="0.25">
      <c r="A37" s="203" t="s">
        <v>21</v>
      </c>
    </row>
    <row r="38" spans="1:24" x14ac:dyDescent="0.25">
      <c r="A38" s="204" t="s">
        <v>22</v>
      </c>
      <c r="B38" s="205"/>
      <c r="C38" s="205"/>
      <c r="D38" s="205"/>
      <c r="E38" s="205"/>
      <c r="F38" s="205"/>
      <c r="G38" s="205"/>
      <c r="H38" s="205"/>
      <c r="I38" s="205"/>
      <c r="J38" s="205"/>
      <c r="K38" s="205"/>
      <c r="L38" s="205"/>
      <c r="M38" s="205"/>
      <c r="N38" s="208"/>
      <c r="O38" s="205"/>
      <c r="P38" s="205"/>
      <c r="Q38" s="205"/>
      <c r="R38" s="205"/>
      <c r="S38" s="205"/>
      <c r="T38" s="205"/>
      <c r="U38" s="205"/>
      <c r="V38" s="205"/>
      <c r="W38" s="205"/>
      <c r="X38" s="206"/>
    </row>
    <row r="39" spans="1:24" x14ac:dyDescent="0.25">
      <c r="A39" s="209" t="s">
        <v>24</v>
      </c>
      <c r="B39" s="210"/>
      <c r="C39" s="210"/>
      <c r="D39" s="210"/>
      <c r="E39" s="210"/>
      <c r="F39" s="210"/>
      <c r="G39" s="210"/>
      <c r="H39" s="210"/>
      <c r="I39" s="210"/>
      <c r="J39" s="210"/>
      <c r="K39" s="210"/>
      <c r="L39" s="210"/>
      <c r="M39" s="210"/>
      <c r="N39" s="210"/>
      <c r="O39" s="210"/>
      <c r="P39" s="210"/>
      <c r="Q39" s="210"/>
      <c r="R39" s="210"/>
      <c r="S39" s="210"/>
      <c r="T39" s="210"/>
      <c r="U39" s="210"/>
      <c r="V39" s="210"/>
      <c r="W39" s="210"/>
      <c r="X39" s="211"/>
    </row>
    <row r="40" spans="1:24" x14ac:dyDescent="0.25">
      <c r="A40" s="212" t="s">
        <v>137</v>
      </c>
      <c r="B40" s="202"/>
      <c r="C40" s="202"/>
      <c r="D40" s="202"/>
      <c r="E40" s="202"/>
      <c r="F40" s="202"/>
      <c r="G40" s="202"/>
      <c r="H40" s="202"/>
      <c r="I40" s="202"/>
      <c r="J40" s="202"/>
      <c r="K40" s="202"/>
      <c r="L40" s="202"/>
      <c r="M40" s="202"/>
    </row>
    <row r="41" spans="1:24" x14ac:dyDescent="0.25">
      <c r="A41" s="1" t="s">
        <v>138</v>
      </c>
    </row>
    <row r="42" spans="1:24" x14ac:dyDescent="0.25">
      <c r="A42" s="203" t="s">
        <v>21</v>
      </c>
    </row>
    <row r="43" spans="1:24" x14ac:dyDescent="0.25">
      <c r="A43" s="203" t="s">
        <v>21</v>
      </c>
    </row>
    <row r="44" spans="1:24" x14ac:dyDescent="0.25">
      <c r="A44" s="204" t="s">
        <v>22</v>
      </c>
      <c r="B44" s="205"/>
      <c r="C44" s="205"/>
      <c r="D44" s="205"/>
      <c r="E44" s="205"/>
      <c r="F44" s="205"/>
      <c r="G44" s="205"/>
      <c r="H44" s="205"/>
      <c r="I44" s="205"/>
      <c r="J44" s="205"/>
      <c r="K44" s="205"/>
      <c r="L44" s="205"/>
      <c r="M44" s="205"/>
      <c r="N44" s="205"/>
      <c r="O44" s="205"/>
      <c r="P44" s="205"/>
      <c r="Q44" s="205"/>
      <c r="R44" s="205"/>
      <c r="S44" s="205"/>
      <c r="T44" s="205"/>
      <c r="U44" s="205"/>
      <c r="V44" s="205"/>
      <c r="W44" s="205"/>
      <c r="X44" s="206"/>
    </row>
    <row r="45" spans="1:24" x14ac:dyDescent="0.25">
      <c r="A45" s="207" t="s">
        <v>139</v>
      </c>
    </row>
    <row r="46" spans="1:24" x14ac:dyDescent="0.25">
      <c r="A46" s="203" t="s">
        <v>21</v>
      </c>
    </row>
    <row r="47" spans="1:24" x14ac:dyDescent="0.25">
      <c r="A47" s="203" t="s">
        <v>21</v>
      </c>
    </row>
    <row r="48" spans="1:24" x14ac:dyDescent="0.25">
      <c r="A48" s="204" t="s">
        <v>22</v>
      </c>
      <c r="B48" s="205"/>
      <c r="C48" s="205"/>
      <c r="D48" s="205"/>
      <c r="E48" s="205"/>
      <c r="F48" s="205"/>
      <c r="G48" s="205"/>
      <c r="H48" s="205"/>
      <c r="I48" s="205"/>
      <c r="J48" s="205"/>
      <c r="K48" s="205"/>
      <c r="L48" s="205"/>
      <c r="M48" s="205"/>
      <c r="N48" s="205"/>
      <c r="O48" s="205"/>
      <c r="P48" s="205"/>
      <c r="Q48" s="205"/>
      <c r="R48" s="205"/>
      <c r="S48" s="205"/>
      <c r="T48" s="205"/>
      <c r="U48" s="205"/>
      <c r="V48" s="205"/>
      <c r="W48" s="205"/>
      <c r="X48" s="206"/>
    </row>
    <row r="49" spans="1:24" x14ac:dyDescent="0.25">
      <c r="A49" s="207" t="s">
        <v>140</v>
      </c>
    </row>
    <row r="50" spans="1:24" x14ac:dyDescent="0.25">
      <c r="A50" s="203" t="s">
        <v>21</v>
      </c>
    </row>
    <row r="51" spans="1:24" x14ac:dyDescent="0.25">
      <c r="A51" s="203" t="s">
        <v>21</v>
      </c>
    </row>
    <row r="52" spans="1:24" x14ac:dyDescent="0.25">
      <c r="A52" s="204" t="s">
        <v>22</v>
      </c>
      <c r="B52" s="205"/>
      <c r="C52" s="205"/>
      <c r="D52" s="205"/>
      <c r="E52" s="205"/>
      <c r="F52" s="205"/>
      <c r="G52" s="205"/>
      <c r="H52" s="205"/>
      <c r="I52" s="205"/>
      <c r="J52" s="205"/>
      <c r="K52" s="205"/>
      <c r="L52" s="205"/>
      <c r="M52" s="205"/>
      <c r="N52" s="205"/>
      <c r="O52" s="205"/>
      <c r="P52" s="205"/>
      <c r="Q52" s="205"/>
      <c r="R52" s="205"/>
      <c r="S52" s="205"/>
      <c r="T52" s="205"/>
      <c r="U52" s="205"/>
      <c r="V52" s="205"/>
      <c r="W52" s="205"/>
      <c r="X52" s="206"/>
    </row>
    <row r="53" spans="1:24" x14ac:dyDescent="0.25">
      <c r="A53" s="207" t="s">
        <v>141</v>
      </c>
    </row>
    <row r="54" spans="1:24" x14ac:dyDescent="0.25">
      <c r="A54" s="203" t="s">
        <v>21</v>
      </c>
    </row>
    <row r="55" spans="1:24" x14ac:dyDescent="0.25">
      <c r="A55" s="203" t="s">
        <v>21</v>
      </c>
    </row>
    <row r="56" spans="1:24" x14ac:dyDescent="0.25">
      <c r="A56" s="204" t="s">
        <v>22</v>
      </c>
      <c r="B56" s="205"/>
      <c r="C56" s="205"/>
      <c r="D56" s="205"/>
      <c r="E56" s="205"/>
      <c r="F56" s="205"/>
      <c r="G56" s="205"/>
      <c r="H56" s="205"/>
      <c r="I56" s="205"/>
      <c r="J56" s="205"/>
      <c r="K56" s="205"/>
      <c r="L56" s="205"/>
      <c r="M56" s="205"/>
      <c r="N56" s="208"/>
      <c r="O56" s="205"/>
      <c r="P56" s="205"/>
      <c r="Q56" s="205"/>
      <c r="R56" s="205"/>
      <c r="S56" s="205"/>
      <c r="T56" s="205"/>
      <c r="U56" s="205"/>
      <c r="V56" s="205"/>
      <c r="W56" s="205"/>
      <c r="X56" s="206"/>
    </row>
    <row r="57" spans="1:24" x14ac:dyDescent="0.25">
      <c r="A57" s="209" t="s">
        <v>25</v>
      </c>
      <c r="B57" s="210"/>
      <c r="C57" s="210"/>
      <c r="D57" s="210"/>
      <c r="E57" s="210"/>
      <c r="F57" s="210"/>
      <c r="G57" s="210"/>
      <c r="H57" s="210"/>
      <c r="I57" s="210"/>
      <c r="J57" s="210"/>
      <c r="K57" s="210"/>
      <c r="L57" s="210"/>
      <c r="M57" s="210"/>
      <c r="N57" s="210"/>
      <c r="O57" s="210"/>
      <c r="P57" s="210"/>
      <c r="Q57" s="210"/>
      <c r="R57" s="210"/>
      <c r="S57" s="210"/>
      <c r="T57" s="210"/>
      <c r="U57" s="210"/>
      <c r="V57" s="210"/>
      <c r="W57" s="210"/>
      <c r="X57" s="211"/>
    </row>
    <row r="58" spans="1:24" x14ac:dyDescent="0.25">
      <c r="A58" s="212" t="s">
        <v>142</v>
      </c>
      <c r="B58" s="202"/>
      <c r="C58" s="202"/>
      <c r="D58" s="202"/>
      <c r="E58" s="202"/>
      <c r="F58" s="202"/>
      <c r="G58" s="202"/>
      <c r="H58" s="202"/>
      <c r="I58" s="202"/>
      <c r="J58" s="202"/>
      <c r="K58" s="202"/>
      <c r="L58" s="202"/>
      <c r="M58" s="202"/>
    </row>
    <row r="59" spans="1:24" x14ac:dyDescent="0.25">
      <c r="A59" s="1" t="s">
        <v>143</v>
      </c>
    </row>
    <row r="60" spans="1:24" x14ac:dyDescent="0.25">
      <c r="A60" s="203" t="s">
        <v>21</v>
      </c>
    </row>
    <row r="61" spans="1:24" x14ac:dyDescent="0.25">
      <c r="A61" s="203" t="s">
        <v>21</v>
      </c>
    </row>
    <row r="62" spans="1:24" x14ac:dyDescent="0.25">
      <c r="A62" s="204" t="s">
        <v>22</v>
      </c>
      <c r="B62" s="205"/>
      <c r="C62" s="205"/>
      <c r="D62" s="205"/>
      <c r="E62" s="205"/>
      <c r="F62" s="205"/>
      <c r="G62" s="205"/>
      <c r="H62" s="205"/>
      <c r="I62" s="205"/>
      <c r="J62" s="205"/>
      <c r="K62" s="205"/>
      <c r="L62" s="205"/>
      <c r="M62" s="205"/>
      <c r="N62" s="205"/>
      <c r="O62" s="205"/>
      <c r="P62" s="205"/>
      <c r="Q62" s="205"/>
      <c r="R62" s="205"/>
      <c r="S62" s="205"/>
      <c r="T62" s="205"/>
      <c r="U62" s="205"/>
      <c r="V62" s="205"/>
      <c r="W62" s="205"/>
      <c r="X62" s="206"/>
    </row>
    <row r="63" spans="1:24" x14ac:dyDescent="0.25">
      <c r="A63" s="207" t="s">
        <v>32</v>
      </c>
    </row>
    <row r="64" spans="1:24" x14ac:dyDescent="0.25">
      <c r="A64" s="203" t="s">
        <v>21</v>
      </c>
    </row>
    <row r="65" spans="1:24" x14ac:dyDescent="0.25">
      <c r="A65" s="203" t="s">
        <v>21</v>
      </c>
    </row>
    <row r="66" spans="1:24" x14ac:dyDescent="0.25">
      <c r="A66" s="204" t="s">
        <v>22</v>
      </c>
      <c r="B66" s="205"/>
      <c r="C66" s="205"/>
      <c r="D66" s="205"/>
      <c r="E66" s="205"/>
      <c r="F66" s="205"/>
      <c r="G66" s="205"/>
      <c r="H66" s="205"/>
      <c r="I66" s="205"/>
      <c r="J66" s="205"/>
      <c r="K66" s="205"/>
      <c r="L66" s="205"/>
      <c r="M66" s="205"/>
      <c r="N66" s="208"/>
      <c r="O66" s="205"/>
      <c r="P66" s="205"/>
      <c r="Q66" s="205"/>
      <c r="R66" s="205"/>
      <c r="S66" s="205"/>
      <c r="T66" s="205"/>
      <c r="U66" s="205"/>
      <c r="V66" s="205"/>
      <c r="W66" s="205"/>
      <c r="X66" s="206"/>
    </row>
    <row r="67" spans="1:24" x14ac:dyDescent="0.25">
      <c r="A67" s="209" t="s">
        <v>144</v>
      </c>
      <c r="B67" s="210"/>
      <c r="C67" s="210"/>
      <c r="D67" s="210"/>
      <c r="E67" s="210"/>
      <c r="F67" s="210"/>
      <c r="G67" s="210"/>
      <c r="H67" s="210"/>
      <c r="I67" s="210"/>
      <c r="J67" s="210"/>
      <c r="K67" s="210"/>
      <c r="L67" s="210"/>
      <c r="M67" s="210"/>
      <c r="N67" s="213"/>
      <c r="O67" s="210"/>
      <c r="P67" s="210"/>
      <c r="Q67" s="210"/>
      <c r="R67" s="210"/>
      <c r="S67" s="210"/>
      <c r="T67" s="210"/>
      <c r="U67" s="210"/>
      <c r="V67" s="210"/>
      <c r="W67" s="210"/>
      <c r="X67" s="211"/>
    </row>
    <row r="68" spans="1:24" x14ac:dyDescent="0.25">
      <c r="A68" s="214" t="s">
        <v>7</v>
      </c>
      <c r="B68" s="215"/>
      <c r="C68" s="215"/>
      <c r="D68" s="215"/>
      <c r="E68" s="215"/>
      <c r="F68" s="215"/>
      <c r="G68" s="215"/>
      <c r="H68" s="215"/>
      <c r="I68" s="215"/>
      <c r="J68" s="215"/>
      <c r="K68" s="215"/>
      <c r="L68" s="215"/>
      <c r="M68" s="215"/>
      <c r="N68" s="215"/>
      <c r="O68" s="215"/>
      <c r="P68" s="215"/>
      <c r="Q68" s="215"/>
      <c r="R68" s="215"/>
      <c r="S68" s="215"/>
      <c r="T68" s="215"/>
      <c r="U68" s="215"/>
      <c r="V68" s="215"/>
      <c r="W68" s="215"/>
      <c r="X68" s="216"/>
    </row>
  </sheetData>
  <mergeCells count="9">
    <mergeCell ref="A1:X1"/>
    <mergeCell ref="A2:B2"/>
    <mergeCell ref="C2:C3"/>
    <mergeCell ref="D2:E2"/>
    <mergeCell ref="F2:I2"/>
    <mergeCell ref="J2:J3"/>
    <mergeCell ref="K2:M2"/>
    <mergeCell ref="N2:R2"/>
    <mergeCell ref="S2:X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workbookViewId="0">
      <selection activeCell="G40" sqref="A1:G40"/>
    </sheetView>
  </sheetViews>
  <sheetFormatPr defaultRowHeight="15" x14ac:dyDescent="0.25"/>
  <cols>
    <col min="1" max="1" width="9.140625" style="2"/>
    <col min="2" max="2" width="31.42578125" style="2" customWidth="1"/>
    <col min="3" max="3" width="10.28515625" style="9" bestFit="1" customWidth="1"/>
    <col min="4" max="5" width="11.28515625" style="9" bestFit="1" customWidth="1"/>
    <col min="6" max="6" width="17.140625" style="9" customWidth="1"/>
    <col min="7" max="7" width="11.28515625" style="9" bestFit="1" customWidth="1"/>
    <col min="8" max="8" width="15.42578125" style="2" customWidth="1"/>
    <col min="9" max="9" width="9.140625" style="2"/>
    <col min="10" max="10" width="10.5703125" style="2" bestFit="1" customWidth="1"/>
    <col min="11" max="12" width="11.5703125" style="2" bestFit="1" customWidth="1"/>
    <col min="13" max="16384" width="9.140625" style="2"/>
  </cols>
  <sheetData>
    <row r="1" spans="2:13" ht="15.75" thickBot="1" x14ac:dyDescent="0.3">
      <c r="B1" s="8" t="s">
        <v>53</v>
      </c>
    </row>
    <row r="2" spans="2:13" x14ac:dyDescent="0.25">
      <c r="B2" s="242" t="s">
        <v>54</v>
      </c>
      <c r="C2" s="10" t="s">
        <v>55</v>
      </c>
      <c r="D2" s="10" t="s">
        <v>56</v>
      </c>
      <c r="E2" s="10" t="s">
        <v>0</v>
      </c>
      <c r="F2" s="245" t="s">
        <v>126</v>
      </c>
      <c r="G2" s="245" t="s">
        <v>57</v>
      </c>
    </row>
    <row r="3" spans="2:13" x14ac:dyDescent="0.25">
      <c r="B3" s="243"/>
      <c r="C3" s="11"/>
      <c r="D3" s="11"/>
      <c r="E3" s="11"/>
      <c r="F3" s="246"/>
      <c r="G3" s="246"/>
    </row>
    <row r="4" spans="2:13" ht="15.75" thickBot="1" x14ac:dyDescent="0.3">
      <c r="B4" s="244"/>
      <c r="C4" s="12" t="s">
        <v>58</v>
      </c>
      <c r="D4" s="12" t="s">
        <v>58</v>
      </c>
      <c r="E4" s="12" t="s">
        <v>58</v>
      </c>
      <c r="F4" s="247"/>
      <c r="G4" s="247"/>
    </row>
    <row r="5" spans="2:13" ht="15.75" thickBot="1" x14ac:dyDescent="0.3">
      <c r="B5" s="248"/>
      <c r="C5" s="249"/>
      <c r="D5" s="249"/>
      <c r="E5" s="249"/>
      <c r="F5" s="249"/>
      <c r="G5" s="250"/>
    </row>
    <row r="6" spans="2:13" ht="15.75" thickBot="1" x14ac:dyDescent="0.3">
      <c r="B6" s="13" t="s">
        <v>34</v>
      </c>
      <c r="C6" s="6"/>
      <c r="D6" s="6"/>
      <c r="E6" s="6"/>
      <c r="F6" s="6"/>
      <c r="G6" s="6"/>
      <c r="J6" s="77"/>
    </row>
    <row r="7" spans="2:13" ht="15.75" thickBot="1" x14ac:dyDescent="0.3">
      <c r="B7" s="14" t="s">
        <v>59</v>
      </c>
      <c r="C7" s="6"/>
      <c r="D7" s="6"/>
      <c r="E7" s="6"/>
      <c r="F7" s="6"/>
      <c r="G7" s="15"/>
      <c r="J7" s="77"/>
    </row>
    <row r="8" spans="2:13" ht="15.75" thickBot="1" x14ac:dyDescent="0.3">
      <c r="B8" s="16" t="s">
        <v>60</v>
      </c>
      <c r="C8" s="217"/>
      <c r="D8" s="217"/>
      <c r="E8" s="6"/>
      <c r="F8" s="6"/>
      <c r="G8" s="15"/>
      <c r="J8" s="77"/>
    </row>
    <row r="9" spans="2:13" ht="15.75" thickBot="1" x14ac:dyDescent="0.3">
      <c r="B9" s="218" t="s">
        <v>61</v>
      </c>
      <c r="C9" s="6"/>
      <c r="D9" s="6"/>
      <c r="E9" s="6"/>
      <c r="F9" s="6"/>
      <c r="G9" s="15"/>
      <c r="J9" s="77"/>
    </row>
    <row r="10" spans="2:13" ht="15.75" thickBot="1" x14ac:dyDescent="0.3">
      <c r="B10" s="53" t="s">
        <v>67</v>
      </c>
      <c r="C10" s="219"/>
      <c r="D10" s="6"/>
      <c r="E10" s="6"/>
      <c r="F10" s="6"/>
      <c r="G10" s="6"/>
      <c r="J10" s="77"/>
    </row>
    <row r="11" spans="2:13" ht="15.75" thickBot="1" x14ac:dyDescent="0.3">
      <c r="B11" s="53" t="s">
        <v>125</v>
      </c>
      <c r="C11" s="220"/>
      <c r="D11" s="15"/>
      <c r="E11" s="15"/>
      <c r="F11" s="6"/>
      <c r="G11" s="15"/>
      <c r="J11" s="77"/>
    </row>
    <row r="12" spans="2:13" ht="15.75" thickBot="1" x14ac:dyDescent="0.3">
      <c r="B12" s="53" t="s">
        <v>99</v>
      </c>
      <c r="C12" s="220"/>
      <c r="D12" s="15"/>
      <c r="E12" s="15"/>
      <c r="F12" s="15"/>
      <c r="G12" s="15"/>
    </row>
    <row r="13" spans="2:13" s="8" customFormat="1" ht="15.75" thickBot="1" x14ac:dyDescent="0.3">
      <c r="B13" s="17" t="s">
        <v>7</v>
      </c>
      <c r="C13" s="221">
        <f>SUM(C6:C12)</f>
        <v>0</v>
      </c>
      <c r="D13" s="18">
        <f t="shared" ref="D13:F13" si="0">SUM(D6:D12)</f>
        <v>0</v>
      </c>
      <c r="E13" s="18">
        <f t="shared" si="0"/>
        <v>0</v>
      </c>
      <c r="F13" s="18">
        <f t="shared" si="0"/>
        <v>0</v>
      </c>
      <c r="G13" s="18">
        <f>SUM(G6:G12)</f>
        <v>0</v>
      </c>
    </row>
    <row r="14" spans="2:13" x14ac:dyDescent="0.25">
      <c r="L14" s="196"/>
    </row>
    <row r="15" spans="2:13" ht="15.75" thickBot="1" x14ac:dyDescent="0.3">
      <c r="B15" s="8" t="s">
        <v>62</v>
      </c>
      <c r="K15" s="194"/>
    </row>
    <row r="16" spans="2:13" ht="25.5" x14ac:dyDescent="0.25">
      <c r="B16" s="19" t="s">
        <v>54</v>
      </c>
      <c r="C16" s="10" t="s">
        <v>55</v>
      </c>
      <c r="D16" s="10" t="s">
        <v>56</v>
      </c>
      <c r="E16" s="10" t="s">
        <v>0</v>
      </c>
      <c r="F16" s="245" t="s">
        <v>126</v>
      </c>
      <c r="G16" s="20" t="s">
        <v>57</v>
      </c>
      <c r="M16" s="77"/>
    </row>
    <row r="17" spans="2:12" x14ac:dyDescent="0.25">
      <c r="B17" s="21"/>
      <c r="C17" s="11"/>
      <c r="D17" s="11"/>
      <c r="E17" s="11"/>
      <c r="F17" s="246"/>
      <c r="G17" s="22"/>
    </row>
    <row r="18" spans="2:12" ht="15.75" thickBot="1" x14ac:dyDescent="0.3">
      <c r="B18" s="23"/>
      <c r="C18" s="12" t="s">
        <v>58</v>
      </c>
      <c r="D18" s="12" t="s">
        <v>58</v>
      </c>
      <c r="E18" s="12" t="s">
        <v>58</v>
      </c>
      <c r="F18" s="247"/>
      <c r="G18" s="24"/>
    </row>
    <row r="19" spans="2:12" ht="15.75" thickBot="1" x14ac:dyDescent="0.3">
      <c r="B19" s="25" t="s">
        <v>127</v>
      </c>
      <c r="C19" s="26"/>
      <c r="D19" s="26"/>
      <c r="E19" s="26"/>
      <c r="F19" s="26"/>
      <c r="G19" s="27"/>
      <c r="J19" s="77"/>
    </row>
    <row r="20" spans="2:12" ht="15.75" thickBot="1" x14ac:dyDescent="0.3">
      <c r="B20" s="13" t="s">
        <v>34</v>
      </c>
      <c r="C20" s="6"/>
      <c r="D20" s="6"/>
      <c r="E20" s="6"/>
      <c r="F20" s="6"/>
      <c r="G20" s="6">
        <f>Consultants!G4+Consultants!G5</f>
        <v>0</v>
      </c>
    </row>
    <row r="21" spans="2:12" ht="15.75" thickBot="1" x14ac:dyDescent="0.3">
      <c r="B21" s="14" t="s">
        <v>59</v>
      </c>
      <c r="C21" s="6"/>
      <c r="D21" s="6"/>
      <c r="E21" s="6"/>
      <c r="F21" s="6"/>
      <c r="G21" s="15">
        <f>'Travel &amp; allowances'!J4+'Travel &amp; allowances'!J5</f>
        <v>0</v>
      </c>
    </row>
    <row r="22" spans="2:12" ht="15.75" thickBot="1" x14ac:dyDescent="0.3">
      <c r="B22" s="14" t="s">
        <v>60</v>
      </c>
      <c r="C22" s="6"/>
      <c r="D22" s="6"/>
      <c r="E22" s="6"/>
      <c r="F22" s="6"/>
      <c r="G22" s="15"/>
    </row>
    <row r="23" spans="2:12" ht="15.75" thickBot="1" x14ac:dyDescent="0.3">
      <c r="B23" s="14" t="s">
        <v>61</v>
      </c>
      <c r="C23" s="6"/>
      <c r="D23" s="6"/>
      <c r="E23" s="6"/>
      <c r="F23" s="6"/>
      <c r="G23" s="15">
        <f>'Workshops &amp; events'!F4</f>
        <v>0</v>
      </c>
    </row>
    <row r="24" spans="2:12" ht="15.75" thickBot="1" x14ac:dyDescent="0.3">
      <c r="B24" s="28" t="s">
        <v>66</v>
      </c>
      <c r="C24" s="7">
        <f>SUM(C20:C23)</f>
        <v>0</v>
      </c>
      <c r="D24" s="7">
        <f t="shared" ref="D24:G24" si="1">SUM(D20:D23)</f>
        <v>0</v>
      </c>
      <c r="E24" s="7">
        <f t="shared" si="1"/>
        <v>0</v>
      </c>
      <c r="F24" s="7">
        <f t="shared" si="1"/>
        <v>0</v>
      </c>
      <c r="G24" s="76">
        <f t="shared" si="1"/>
        <v>0</v>
      </c>
    </row>
    <row r="25" spans="2:12" ht="15.75" thickBot="1" x14ac:dyDescent="0.3">
      <c r="B25" s="25" t="s">
        <v>128</v>
      </c>
      <c r="C25" s="26"/>
      <c r="D25" s="26"/>
      <c r="E25" s="26"/>
      <c r="F25" s="26"/>
      <c r="G25" s="27"/>
      <c r="L25" s="77"/>
    </row>
    <row r="26" spans="2:12" ht="15.75" thickBot="1" x14ac:dyDescent="0.3">
      <c r="B26" s="14" t="s">
        <v>34</v>
      </c>
      <c r="C26" s="15"/>
      <c r="D26" s="15"/>
      <c r="E26" s="6"/>
      <c r="F26" s="6"/>
      <c r="G26" s="15"/>
      <c r="L26" s="77"/>
    </row>
    <row r="27" spans="2:12" ht="15.75" thickBot="1" x14ac:dyDescent="0.3">
      <c r="B27" s="14" t="s">
        <v>59</v>
      </c>
      <c r="C27" s="15"/>
      <c r="D27" s="15"/>
      <c r="E27" s="6"/>
      <c r="F27" s="6"/>
      <c r="G27" s="15"/>
      <c r="K27" s="77"/>
    </row>
    <row r="28" spans="2:12" ht="15.75" thickBot="1" x14ac:dyDescent="0.3">
      <c r="B28" s="14" t="s">
        <v>60</v>
      </c>
      <c r="C28" s="15"/>
      <c r="D28" s="15"/>
      <c r="E28" s="6"/>
      <c r="F28" s="6"/>
      <c r="G28" s="15"/>
      <c r="J28" s="77"/>
    </row>
    <row r="29" spans="2:12" ht="15.75" thickBot="1" x14ac:dyDescent="0.3">
      <c r="B29" s="28" t="s">
        <v>66</v>
      </c>
      <c r="C29" s="7">
        <v>0</v>
      </c>
      <c r="D29" s="7">
        <f>SUM(D26:D28)</f>
        <v>0</v>
      </c>
      <c r="E29" s="7">
        <f t="shared" ref="E29:G29" si="2">SUM(E26:E28)</f>
        <v>0</v>
      </c>
      <c r="F29" s="7">
        <f t="shared" si="2"/>
        <v>0</v>
      </c>
      <c r="G29" s="76">
        <f t="shared" si="2"/>
        <v>0</v>
      </c>
    </row>
    <row r="30" spans="2:12" ht="15.75" thickBot="1" x14ac:dyDescent="0.3">
      <c r="B30" s="25" t="s">
        <v>129</v>
      </c>
      <c r="C30" s="26"/>
      <c r="D30" s="26"/>
      <c r="E30" s="26"/>
      <c r="F30" s="26"/>
      <c r="G30" s="27"/>
    </row>
    <row r="31" spans="2:12" ht="15.75" customHeight="1" thickBot="1" x14ac:dyDescent="0.3">
      <c r="B31" s="14" t="s">
        <v>34</v>
      </c>
      <c r="C31" s="15">
        <v>0</v>
      </c>
      <c r="D31" s="15">
        <v>0</v>
      </c>
      <c r="E31" s="6">
        <v>0</v>
      </c>
      <c r="F31" s="6">
        <f>G31-E31</f>
        <v>0</v>
      </c>
      <c r="G31" s="15">
        <f>Consultants!G11+Consultants!G12</f>
        <v>0</v>
      </c>
    </row>
    <row r="32" spans="2:12" ht="15.75" thickBot="1" x14ac:dyDescent="0.3">
      <c r="B32" s="14" t="s">
        <v>59</v>
      </c>
      <c r="C32" s="15">
        <v>0</v>
      </c>
      <c r="D32" s="15">
        <v>0</v>
      </c>
      <c r="E32" s="6">
        <f>SUM(C32:D32)</f>
        <v>0</v>
      </c>
      <c r="F32" s="6">
        <f t="shared" ref="F32:F33" si="3">G32-E32</f>
        <v>0</v>
      </c>
      <c r="G32" s="15">
        <f>'Travel &amp; allowances'!J8+'Travel &amp; allowances'!J9+'Travel &amp; allowances'!J10+'Travel &amp; allowances'!J11</f>
        <v>0</v>
      </c>
      <c r="K32" s="77"/>
    </row>
    <row r="33" spans="2:11" ht="15.75" thickBot="1" x14ac:dyDescent="0.3">
      <c r="B33" s="14" t="s">
        <v>61</v>
      </c>
      <c r="C33" s="15">
        <v>0</v>
      </c>
      <c r="D33" s="15">
        <v>0</v>
      </c>
      <c r="E33" s="6">
        <f>SUM(C33:D33)</f>
        <v>0</v>
      </c>
      <c r="F33" s="6">
        <f t="shared" si="3"/>
        <v>0</v>
      </c>
      <c r="G33" s="15">
        <f>'Workshops &amp; events'!F5+'Workshops &amp; events'!F6</f>
        <v>0</v>
      </c>
    </row>
    <row r="34" spans="2:11" ht="15.75" thickBot="1" x14ac:dyDescent="0.3">
      <c r="B34" s="28" t="s">
        <v>66</v>
      </c>
      <c r="C34" s="7">
        <f t="shared" ref="C34:E34" si="4">SUM(C31:C33)</f>
        <v>0</v>
      </c>
      <c r="D34" s="7">
        <f t="shared" si="4"/>
        <v>0</v>
      </c>
      <c r="E34" s="7">
        <f t="shared" si="4"/>
        <v>0</v>
      </c>
      <c r="F34" s="7">
        <f>SUM(F31:F33)</f>
        <v>0</v>
      </c>
      <c r="G34" s="78">
        <f>SUM(G31:G33)</f>
        <v>0</v>
      </c>
    </row>
    <row r="35" spans="2:11" ht="15.75" thickBot="1" x14ac:dyDescent="0.3">
      <c r="B35" s="14" t="s">
        <v>40</v>
      </c>
      <c r="C35" s="15"/>
      <c r="D35" s="15"/>
      <c r="E35" s="6"/>
      <c r="F35" s="15"/>
      <c r="G35" s="15"/>
      <c r="K35" s="77"/>
    </row>
    <row r="36" spans="2:11" s="225" customFormat="1" ht="15.75" thickBot="1" x14ac:dyDescent="0.3">
      <c r="B36" s="222" t="s">
        <v>113</v>
      </c>
      <c r="C36" s="223"/>
      <c r="D36" s="223"/>
      <c r="E36" s="223"/>
      <c r="F36" s="224"/>
      <c r="G36" s="223"/>
      <c r="K36" s="226"/>
    </row>
    <row r="37" spans="2:11" ht="15.75" thickBot="1" x14ac:dyDescent="0.3">
      <c r="B37" s="14" t="s">
        <v>108</v>
      </c>
      <c r="C37" s="15"/>
      <c r="D37" s="15"/>
      <c r="E37" s="15"/>
      <c r="F37" s="15"/>
      <c r="G37" s="15"/>
    </row>
    <row r="38" spans="2:11" ht="15.75" thickBot="1" x14ac:dyDescent="0.3">
      <c r="B38" s="29" t="s">
        <v>0</v>
      </c>
      <c r="C38" s="30">
        <f>C24+C29+C34+C35</f>
        <v>0</v>
      </c>
      <c r="D38" s="30">
        <f>D24+D29+D34+D35</f>
        <v>0</v>
      </c>
      <c r="E38" s="30">
        <f>E24+E29+E34+E35</f>
        <v>0</v>
      </c>
      <c r="F38" s="30">
        <f>F24+F29+F34+F37+F36</f>
        <v>0</v>
      </c>
      <c r="G38" s="30">
        <f>G24+G29+G34+G35+G36+G37</f>
        <v>0</v>
      </c>
    </row>
    <row r="41" spans="2:11" ht="15.75" customHeight="1" x14ac:dyDescent="0.25"/>
    <row r="45" spans="2:11" ht="15.75" customHeight="1" x14ac:dyDescent="0.25"/>
  </sheetData>
  <mergeCells count="5">
    <mergeCell ref="B2:B4"/>
    <mergeCell ref="F2:F4"/>
    <mergeCell ref="G2:G4"/>
    <mergeCell ref="B5:G5"/>
    <mergeCell ref="F16:F18"/>
  </mergeCells>
  <pageMargins left="0.7" right="0.7" top="0.75" bottom="0.75" header="0.3" footer="0.3"/>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8"/>
  <sheetViews>
    <sheetView topLeftCell="B1" workbookViewId="0">
      <selection activeCell="H16" sqref="B1:H16"/>
    </sheetView>
  </sheetViews>
  <sheetFormatPr defaultRowHeight="12.75" x14ac:dyDescent="0.2"/>
  <cols>
    <col min="1" max="1" width="12.42578125" style="37" customWidth="1"/>
    <col min="2" max="2" width="43.140625" style="39" customWidth="1"/>
    <col min="3" max="3" width="9.85546875" style="39" bestFit="1" customWidth="1"/>
    <col min="4" max="4" width="10.7109375" style="38" bestFit="1" customWidth="1"/>
    <col min="5" max="5" width="12.5703125" style="38" customWidth="1"/>
    <col min="6" max="6" width="9.5703125" style="38" customWidth="1"/>
    <col min="7" max="7" width="12.28515625" style="38" bestFit="1" customWidth="1"/>
    <col min="8" max="8" width="71.7109375" style="39" customWidth="1"/>
    <col min="9" max="16384" width="9.140625" style="38"/>
  </cols>
  <sheetData>
    <row r="2" spans="1:8" s="40" customFormat="1" ht="36" x14ac:dyDescent="0.25">
      <c r="A2" s="65" t="s">
        <v>79</v>
      </c>
      <c r="B2" s="65" t="s">
        <v>78</v>
      </c>
      <c r="C2" s="65" t="s">
        <v>89</v>
      </c>
      <c r="D2" s="65" t="s">
        <v>84</v>
      </c>
      <c r="E2" s="65" t="s">
        <v>85</v>
      </c>
      <c r="F2" s="65" t="s">
        <v>80</v>
      </c>
      <c r="G2" s="65" t="s">
        <v>86</v>
      </c>
      <c r="H2" s="65" t="s">
        <v>83</v>
      </c>
    </row>
    <row r="3" spans="1:8" x14ac:dyDescent="0.2">
      <c r="B3" s="45"/>
      <c r="C3" s="45"/>
      <c r="D3" s="46"/>
      <c r="E3" s="46"/>
      <c r="F3" s="46"/>
      <c r="G3" s="46"/>
      <c r="H3" s="47"/>
    </row>
    <row r="4" spans="1:8" x14ac:dyDescent="0.2">
      <c r="A4" s="251" t="s">
        <v>81</v>
      </c>
      <c r="B4" s="54" t="s">
        <v>116</v>
      </c>
      <c r="C4" s="60"/>
      <c r="D4" s="61"/>
      <c r="E4" s="61"/>
      <c r="F4" s="61"/>
      <c r="G4" s="62"/>
      <c r="H4" s="54"/>
    </row>
    <row r="5" spans="1:8" x14ac:dyDescent="0.2">
      <c r="A5" s="251"/>
      <c r="B5" s="54" t="s">
        <v>117</v>
      </c>
      <c r="C5" s="60"/>
      <c r="D5" s="61"/>
      <c r="E5" s="61"/>
      <c r="F5" s="61"/>
      <c r="G5" s="62"/>
      <c r="H5" s="54"/>
    </row>
    <row r="6" spans="1:8" x14ac:dyDescent="0.2">
      <c r="A6" s="55"/>
      <c r="B6" s="54" t="s">
        <v>118</v>
      </c>
      <c r="C6" s="60"/>
      <c r="D6" s="61"/>
      <c r="E6" s="61"/>
      <c r="F6" s="61"/>
      <c r="G6" s="62"/>
      <c r="H6" s="54"/>
    </row>
    <row r="7" spans="1:8" x14ac:dyDescent="0.2">
      <c r="A7" s="252" t="s">
        <v>82</v>
      </c>
      <c r="B7" s="54" t="s">
        <v>119</v>
      </c>
      <c r="C7" s="60"/>
      <c r="D7" s="61"/>
      <c r="E7" s="61"/>
      <c r="F7" s="61"/>
      <c r="G7" s="62"/>
      <c r="H7" s="54"/>
    </row>
    <row r="8" spans="1:8" x14ac:dyDescent="0.2">
      <c r="A8" s="252"/>
      <c r="B8" s="54" t="s">
        <v>120</v>
      </c>
      <c r="C8" s="60"/>
      <c r="D8" s="61"/>
      <c r="E8" s="61"/>
      <c r="F8" s="61"/>
      <c r="G8" s="62"/>
      <c r="H8" s="54"/>
    </row>
    <row r="9" spans="1:8" x14ac:dyDescent="0.2">
      <c r="A9" s="252"/>
      <c r="B9" s="54" t="s">
        <v>121</v>
      </c>
      <c r="C9" s="60"/>
      <c r="D9" s="61"/>
      <c r="E9" s="61"/>
      <c r="F9" s="61"/>
      <c r="G9" s="62"/>
      <c r="H9" s="54"/>
    </row>
    <row r="10" spans="1:8" x14ac:dyDescent="0.2">
      <c r="A10" s="55"/>
      <c r="B10" s="54" t="s">
        <v>122</v>
      </c>
      <c r="C10" s="60"/>
      <c r="D10" s="61"/>
      <c r="E10" s="61"/>
      <c r="F10" s="61"/>
      <c r="G10" s="62"/>
      <c r="H10" s="54"/>
    </row>
    <row r="11" spans="1:8" x14ac:dyDescent="0.2">
      <c r="A11" s="252" t="s">
        <v>87</v>
      </c>
      <c r="B11" s="54" t="s">
        <v>123</v>
      </c>
      <c r="C11" s="60"/>
      <c r="D11" s="61"/>
      <c r="E11" s="61"/>
      <c r="F11" s="61"/>
      <c r="G11" s="62"/>
      <c r="H11" s="54"/>
    </row>
    <row r="12" spans="1:8" x14ac:dyDescent="0.2">
      <c r="A12" s="252"/>
      <c r="B12" s="54" t="s">
        <v>124</v>
      </c>
      <c r="C12" s="60"/>
      <c r="D12" s="61"/>
      <c r="E12" s="61"/>
      <c r="F12" s="61"/>
      <c r="G12" s="62"/>
      <c r="H12" s="54"/>
    </row>
    <row r="13" spans="1:8" x14ac:dyDescent="0.2">
      <c r="A13" s="55"/>
      <c r="B13" s="54"/>
      <c r="C13" s="60"/>
      <c r="D13" s="61"/>
      <c r="E13" s="61"/>
      <c r="F13" s="61"/>
      <c r="G13" s="62"/>
      <c r="H13" s="54"/>
    </row>
    <row r="14" spans="1:8" x14ac:dyDescent="0.2">
      <c r="A14" s="55"/>
      <c r="B14" s="54"/>
      <c r="C14" s="60"/>
      <c r="D14" s="61"/>
      <c r="E14" s="61"/>
      <c r="F14" s="61"/>
      <c r="G14" s="63"/>
      <c r="H14" s="54"/>
    </row>
    <row r="15" spans="1:8" x14ac:dyDescent="0.2">
      <c r="A15" s="55"/>
      <c r="B15" s="54"/>
      <c r="C15" s="60"/>
      <c r="D15" s="61"/>
      <c r="E15" s="61"/>
      <c r="F15" s="61"/>
      <c r="G15" s="62"/>
      <c r="H15" s="54"/>
    </row>
    <row r="16" spans="1:8" x14ac:dyDescent="0.2">
      <c r="A16" s="66"/>
      <c r="B16" s="253" t="s">
        <v>100</v>
      </c>
      <c r="C16" s="253"/>
      <c r="D16" s="253"/>
      <c r="E16" s="253"/>
      <c r="F16" s="253"/>
      <c r="G16" s="67">
        <f>SUM(G4:G12)</f>
        <v>0</v>
      </c>
      <c r="H16" s="54"/>
    </row>
    <row r="17" spans="2:8" x14ac:dyDescent="0.2">
      <c r="B17" s="40"/>
      <c r="C17" s="40"/>
      <c r="D17" s="42"/>
      <c r="E17" s="42"/>
      <c r="F17" s="42"/>
      <c r="G17" s="43"/>
      <c r="H17" s="79"/>
    </row>
    <row r="18" spans="2:8" x14ac:dyDescent="0.2">
      <c r="G18" s="41"/>
      <c r="H18" s="79"/>
    </row>
    <row r="19" spans="2:8" x14ac:dyDescent="0.2">
      <c r="G19" s="41"/>
    </row>
    <row r="20" spans="2:8" x14ac:dyDescent="0.2">
      <c r="G20" s="41"/>
      <c r="H20" s="79"/>
    </row>
    <row r="21" spans="2:8" x14ac:dyDescent="0.2">
      <c r="G21" s="41"/>
    </row>
    <row r="22" spans="2:8" x14ac:dyDescent="0.2">
      <c r="G22" s="41"/>
    </row>
    <row r="23" spans="2:8" x14ac:dyDescent="0.2">
      <c r="G23" s="41"/>
    </row>
    <row r="24" spans="2:8" x14ac:dyDescent="0.2">
      <c r="G24" s="41"/>
    </row>
    <row r="25" spans="2:8" x14ac:dyDescent="0.2">
      <c r="G25" s="41"/>
    </row>
    <row r="26" spans="2:8" x14ac:dyDescent="0.2">
      <c r="G26" s="41"/>
    </row>
    <row r="27" spans="2:8" x14ac:dyDescent="0.2">
      <c r="G27" s="41"/>
    </row>
    <row r="28" spans="2:8" x14ac:dyDescent="0.2">
      <c r="G28" s="41"/>
    </row>
  </sheetData>
  <mergeCells count="4">
    <mergeCell ref="A4:A5"/>
    <mergeCell ref="A7:A9"/>
    <mergeCell ref="A11:A12"/>
    <mergeCell ref="B16:F16"/>
  </mergeCells>
  <pageMargins left="0.7" right="0.7" top="0.75" bottom="0.75" header="0.3" footer="0.3"/>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4"/>
  <sheetViews>
    <sheetView workbookViewId="0">
      <selection activeCell="J16" sqref="A1:J16"/>
    </sheetView>
  </sheetViews>
  <sheetFormatPr defaultRowHeight="12.75" x14ac:dyDescent="0.2"/>
  <cols>
    <col min="1" max="1" width="14" style="37" customWidth="1"/>
    <col min="2" max="2" width="50.42578125" style="39" customWidth="1"/>
    <col min="3" max="3" width="11" style="38" bestFit="1" customWidth="1"/>
    <col min="4" max="4" width="16.140625" style="38" customWidth="1"/>
    <col min="5" max="5" width="12.28515625" style="38" bestFit="1" customWidth="1"/>
    <col min="6" max="6" width="9.85546875" style="39" bestFit="1" customWidth="1"/>
    <col min="7" max="8" width="12.28515625" style="38" customWidth="1"/>
    <col min="9" max="9" width="10.7109375" style="38" bestFit="1" customWidth="1"/>
    <col min="10" max="10" width="12.28515625" style="38" bestFit="1" customWidth="1"/>
    <col min="11" max="11" width="71.7109375" style="39" customWidth="1"/>
    <col min="12" max="16384" width="9.140625" style="38"/>
  </cols>
  <sheetData>
    <row r="2" spans="1:11" s="40" customFormat="1" ht="36" x14ac:dyDescent="0.25">
      <c r="A2" s="65" t="s">
        <v>79</v>
      </c>
      <c r="B2" s="65" t="s">
        <v>101</v>
      </c>
      <c r="C2" s="65" t="s">
        <v>91</v>
      </c>
      <c r="D2" s="65" t="s">
        <v>102</v>
      </c>
      <c r="E2" s="65" t="s">
        <v>103</v>
      </c>
      <c r="F2" s="65" t="s">
        <v>104</v>
      </c>
      <c r="G2" s="65" t="s">
        <v>92</v>
      </c>
      <c r="H2" s="65" t="s">
        <v>93</v>
      </c>
      <c r="I2" s="65" t="s">
        <v>90</v>
      </c>
      <c r="J2" s="65" t="s">
        <v>94</v>
      </c>
      <c r="K2" s="65" t="s">
        <v>112</v>
      </c>
    </row>
    <row r="3" spans="1:11" x14ac:dyDescent="0.2">
      <c r="A3" s="52"/>
      <c r="B3" s="46"/>
      <c r="C3" s="46"/>
      <c r="D3" s="46"/>
      <c r="E3" s="46"/>
      <c r="F3" s="46"/>
      <c r="G3" s="46"/>
      <c r="H3" s="46"/>
      <c r="I3" s="46"/>
      <c r="J3" s="46"/>
      <c r="K3" s="54"/>
    </row>
    <row r="4" spans="1:11" ht="14.25" customHeight="1" x14ac:dyDescent="0.2">
      <c r="A4" s="251" t="s">
        <v>81</v>
      </c>
      <c r="B4" s="54" t="s">
        <v>116</v>
      </c>
      <c r="C4" s="58"/>
      <c r="D4" s="58"/>
      <c r="E4" s="59"/>
      <c r="F4" s="58"/>
      <c r="G4" s="59"/>
      <c r="H4" s="59"/>
      <c r="I4" s="58"/>
      <c r="J4" s="70"/>
      <c r="K4" s="54"/>
    </row>
    <row r="5" spans="1:11" x14ac:dyDescent="0.2">
      <c r="A5" s="251"/>
      <c r="B5" s="54" t="s">
        <v>117</v>
      </c>
      <c r="C5" s="58"/>
      <c r="D5" s="58"/>
      <c r="E5" s="59"/>
      <c r="F5" s="58"/>
      <c r="G5" s="59"/>
      <c r="H5" s="59"/>
      <c r="I5" s="58"/>
      <c r="J5" s="70"/>
      <c r="K5" s="54"/>
    </row>
    <row r="6" spans="1:11" x14ac:dyDescent="0.2">
      <c r="A6" s="251" t="s">
        <v>82</v>
      </c>
      <c r="B6" s="54" t="s">
        <v>118</v>
      </c>
      <c r="C6" s="58"/>
      <c r="D6" s="58"/>
      <c r="E6" s="59"/>
      <c r="F6" s="58"/>
      <c r="G6" s="59"/>
      <c r="H6" s="59"/>
      <c r="I6" s="58"/>
      <c r="J6" s="70"/>
      <c r="K6" s="54"/>
    </row>
    <row r="7" spans="1:11" x14ac:dyDescent="0.2">
      <c r="A7" s="251"/>
      <c r="B7" s="54" t="s">
        <v>119</v>
      </c>
      <c r="C7" s="58"/>
      <c r="D7" s="58"/>
      <c r="E7" s="59"/>
      <c r="F7" s="58"/>
      <c r="G7" s="59"/>
      <c r="H7" s="59"/>
      <c r="I7" s="58"/>
      <c r="J7" s="70"/>
      <c r="K7" s="54"/>
    </row>
    <row r="8" spans="1:11" x14ac:dyDescent="0.2">
      <c r="A8" s="251" t="s">
        <v>87</v>
      </c>
      <c r="B8" s="54" t="s">
        <v>120</v>
      </c>
      <c r="C8" s="58"/>
      <c r="D8" s="58"/>
      <c r="E8" s="59"/>
      <c r="F8" s="58"/>
      <c r="G8" s="59"/>
      <c r="H8" s="59"/>
      <c r="I8" s="58"/>
      <c r="J8" s="70"/>
      <c r="K8" s="54"/>
    </row>
    <row r="9" spans="1:11" x14ac:dyDescent="0.2">
      <c r="A9" s="251"/>
      <c r="B9" s="54" t="s">
        <v>121</v>
      </c>
      <c r="C9" s="58"/>
      <c r="D9" s="58"/>
      <c r="E9" s="59"/>
      <c r="F9" s="58"/>
      <c r="G9" s="59"/>
      <c r="H9" s="59"/>
      <c r="I9" s="58"/>
      <c r="J9" s="70"/>
      <c r="K9" s="54"/>
    </row>
    <row r="10" spans="1:11" x14ac:dyDescent="0.2">
      <c r="A10" s="251"/>
      <c r="B10" s="54"/>
      <c r="C10" s="58"/>
      <c r="D10" s="58"/>
      <c r="E10" s="59"/>
      <c r="F10" s="58"/>
      <c r="G10" s="59"/>
      <c r="H10" s="59"/>
      <c r="I10" s="58"/>
      <c r="J10" s="70"/>
      <c r="K10" s="54"/>
    </row>
    <row r="11" spans="1:11" x14ac:dyDescent="0.2">
      <c r="A11" s="251"/>
      <c r="B11" s="54"/>
      <c r="C11" s="58"/>
      <c r="D11" s="58"/>
      <c r="E11" s="59"/>
      <c r="F11" s="58"/>
      <c r="G11" s="59"/>
      <c r="H11" s="59"/>
      <c r="I11" s="58"/>
      <c r="J11" s="70"/>
      <c r="K11" s="54"/>
    </row>
    <row r="12" spans="1:11" x14ac:dyDescent="0.2">
      <c r="A12" s="52"/>
      <c r="B12" s="46"/>
      <c r="C12" s="46"/>
      <c r="D12" s="46"/>
      <c r="E12" s="50"/>
      <c r="F12" s="46"/>
      <c r="G12" s="50"/>
      <c r="H12" s="50"/>
      <c r="I12" s="46"/>
      <c r="J12" s="46"/>
      <c r="K12" s="54"/>
    </row>
    <row r="13" spans="1:11" x14ac:dyDescent="0.2">
      <c r="A13" s="52"/>
      <c r="B13" s="42"/>
      <c r="C13" s="42"/>
      <c r="D13" s="42"/>
      <c r="E13" s="43"/>
      <c r="F13" s="42"/>
      <c r="G13" s="43"/>
      <c r="H13" s="43"/>
      <c r="I13" s="42"/>
      <c r="J13" s="42"/>
      <c r="K13" s="193"/>
    </row>
    <row r="14" spans="1:11" x14ac:dyDescent="0.2">
      <c r="A14" s="254" t="s">
        <v>100</v>
      </c>
      <c r="B14" s="254"/>
      <c r="C14" s="254"/>
      <c r="D14" s="254"/>
      <c r="E14" s="254"/>
      <c r="F14" s="254"/>
      <c r="G14" s="254"/>
      <c r="H14" s="254"/>
      <c r="I14" s="254"/>
      <c r="J14" s="68">
        <f>SUM(J4:J11)</f>
        <v>0</v>
      </c>
      <c r="K14" s="193"/>
    </row>
    <row r="15" spans="1:11" x14ac:dyDescent="0.2">
      <c r="E15" s="41"/>
      <c r="G15" s="41"/>
      <c r="H15" s="41"/>
    </row>
    <row r="16" spans="1:11" x14ac:dyDescent="0.2">
      <c r="E16" s="41"/>
      <c r="G16" s="41"/>
      <c r="H16" s="41"/>
    </row>
    <row r="17" spans="5:10" x14ac:dyDescent="0.2">
      <c r="E17" s="41"/>
      <c r="G17" s="41"/>
      <c r="H17" s="41"/>
    </row>
    <row r="18" spans="5:10" x14ac:dyDescent="0.2">
      <c r="E18" s="41"/>
      <c r="G18" s="41"/>
      <c r="H18" s="41"/>
      <c r="J18" s="51"/>
    </row>
    <row r="19" spans="5:10" x14ac:dyDescent="0.2">
      <c r="E19" s="41"/>
      <c r="G19" s="41"/>
      <c r="H19" s="41"/>
    </row>
    <row r="20" spans="5:10" x14ac:dyDescent="0.2">
      <c r="E20" s="41"/>
      <c r="G20" s="41"/>
      <c r="H20" s="41"/>
    </row>
    <row r="21" spans="5:10" x14ac:dyDescent="0.2">
      <c r="E21" s="41"/>
      <c r="G21" s="41"/>
      <c r="H21" s="41"/>
    </row>
    <row r="22" spans="5:10" x14ac:dyDescent="0.2">
      <c r="E22" s="41"/>
      <c r="G22" s="41"/>
      <c r="H22" s="41"/>
    </row>
    <row r="23" spans="5:10" x14ac:dyDescent="0.2">
      <c r="E23" s="41"/>
      <c r="G23" s="41"/>
      <c r="H23" s="41"/>
    </row>
    <row r="24" spans="5:10" x14ac:dyDescent="0.2">
      <c r="E24" s="41"/>
      <c r="G24" s="41"/>
      <c r="H24" s="41"/>
    </row>
  </sheetData>
  <mergeCells count="4">
    <mergeCell ref="A14:I14"/>
    <mergeCell ref="A4:A5"/>
    <mergeCell ref="A6:A7"/>
    <mergeCell ref="A8:A11"/>
  </mergeCells>
  <pageMargins left="0.7" right="0.7" top="0.75" bottom="0.75" header="0.3" footer="0.3"/>
  <pageSetup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3"/>
  <sheetViews>
    <sheetView tabSelected="1" workbookViewId="0">
      <selection activeCell="B2" sqref="B2"/>
    </sheetView>
  </sheetViews>
  <sheetFormatPr defaultRowHeight="12.75" x14ac:dyDescent="0.2"/>
  <cols>
    <col min="1" max="1" width="14" style="37" customWidth="1"/>
    <col min="2" max="2" width="47.42578125" style="39" customWidth="1"/>
    <col min="3" max="3" width="14.85546875" style="39" customWidth="1"/>
    <col min="4" max="4" width="12.28515625" style="38" customWidth="1"/>
    <col min="5" max="5" width="12.28515625" style="38" bestFit="1" customWidth="1"/>
    <col min="6" max="6" width="10.7109375" style="38" customWidth="1"/>
    <col min="7" max="7" width="71.7109375" style="39" customWidth="1"/>
    <col min="8" max="16384" width="9.140625" style="38"/>
  </cols>
  <sheetData>
    <row r="2" spans="1:7" s="40" customFormat="1" x14ac:dyDescent="0.25">
      <c r="A2" s="65" t="s">
        <v>79</v>
      </c>
      <c r="B2" s="65" t="s">
        <v>145</v>
      </c>
      <c r="C2" s="65" t="s">
        <v>105</v>
      </c>
      <c r="D2" s="65" t="s">
        <v>95</v>
      </c>
      <c r="E2" s="65" t="s">
        <v>96</v>
      </c>
      <c r="F2" s="65" t="s">
        <v>94</v>
      </c>
      <c r="G2" s="65" t="s">
        <v>83</v>
      </c>
    </row>
    <row r="3" spans="1:7" x14ac:dyDescent="0.2">
      <c r="A3" s="252" t="s">
        <v>81</v>
      </c>
      <c r="B3" s="45" t="s">
        <v>116</v>
      </c>
      <c r="C3" s="54"/>
      <c r="D3" s="58"/>
      <c r="E3" s="59"/>
      <c r="F3" s="71"/>
      <c r="G3" s="54"/>
    </row>
    <row r="4" spans="1:7" x14ac:dyDescent="0.2">
      <c r="A4" s="252"/>
      <c r="B4" s="45" t="s">
        <v>117</v>
      </c>
      <c r="C4" s="54"/>
      <c r="D4" s="58"/>
      <c r="E4" s="59"/>
      <c r="F4" s="71"/>
      <c r="G4" s="54"/>
    </row>
    <row r="5" spans="1:7" x14ac:dyDescent="0.2">
      <c r="A5" s="252"/>
      <c r="B5" s="45" t="s">
        <v>118</v>
      </c>
      <c r="C5" s="54"/>
      <c r="D5" s="58"/>
      <c r="E5" s="59"/>
      <c r="F5" s="71"/>
      <c r="G5" s="54"/>
    </row>
    <row r="6" spans="1:7" ht="51" customHeight="1" x14ac:dyDescent="0.2">
      <c r="A6" s="252"/>
      <c r="B6" s="45" t="s">
        <v>119</v>
      </c>
      <c r="C6" s="54"/>
      <c r="D6" s="58"/>
      <c r="E6" s="59"/>
      <c r="F6" s="71"/>
      <c r="G6" s="54"/>
    </row>
    <row r="7" spans="1:7" x14ac:dyDescent="0.2">
      <c r="A7" s="37" t="s">
        <v>82</v>
      </c>
      <c r="B7" s="45" t="s">
        <v>116</v>
      </c>
      <c r="C7" s="45"/>
      <c r="D7" s="46"/>
      <c r="E7" s="48"/>
      <c r="F7" s="46"/>
      <c r="G7" s="47"/>
    </row>
    <row r="8" spans="1:7" x14ac:dyDescent="0.2">
      <c r="A8" s="254" t="s">
        <v>100</v>
      </c>
      <c r="B8" s="254"/>
      <c r="C8" s="254"/>
      <c r="D8" s="254"/>
      <c r="E8" s="254"/>
      <c r="F8" s="69">
        <f>SUM(F3:F6)</f>
        <v>0</v>
      </c>
      <c r="G8" s="47"/>
    </row>
    <row r="9" spans="1:7" x14ac:dyDescent="0.2">
      <c r="B9" s="45"/>
      <c r="C9" s="45"/>
      <c r="D9" s="46"/>
      <c r="E9" s="49"/>
      <c r="F9" s="46"/>
      <c r="G9" s="47"/>
    </row>
    <row r="10" spans="1:7" x14ac:dyDescent="0.2">
      <c r="B10" s="45"/>
      <c r="C10" s="45"/>
      <c r="D10" s="46"/>
      <c r="E10" s="48"/>
      <c r="F10" s="46"/>
      <c r="G10" s="47"/>
    </row>
    <row r="11" spans="1:7" x14ac:dyDescent="0.2">
      <c r="B11" s="45"/>
      <c r="C11" s="45"/>
      <c r="D11" s="46"/>
      <c r="E11" s="50"/>
      <c r="F11" s="46"/>
      <c r="G11" s="47"/>
    </row>
    <row r="12" spans="1:7" x14ac:dyDescent="0.2">
      <c r="B12" s="40"/>
      <c r="C12" s="40"/>
      <c r="D12" s="42"/>
      <c r="E12" s="43"/>
      <c r="F12" s="42"/>
    </row>
    <row r="13" spans="1:7" x14ac:dyDescent="0.2">
      <c r="E13" s="41"/>
    </row>
    <row r="14" spans="1:7" x14ac:dyDescent="0.2">
      <c r="E14" s="41"/>
    </row>
    <row r="15" spans="1:7" x14ac:dyDescent="0.2">
      <c r="E15" s="41"/>
    </row>
    <row r="16" spans="1:7" x14ac:dyDescent="0.2">
      <c r="E16" s="41"/>
    </row>
    <row r="17" spans="5:5" x14ac:dyDescent="0.2">
      <c r="E17" s="41"/>
    </row>
    <row r="18" spans="5:5" x14ac:dyDescent="0.2">
      <c r="E18" s="41"/>
    </row>
    <row r="19" spans="5:5" x14ac:dyDescent="0.2">
      <c r="E19" s="41"/>
    </row>
    <row r="20" spans="5:5" x14ac:dyDescent="0.2">
      <c r="E20" s="41"/>
    </row>
    <row r="21" spans="5:5" x14ac:dyDescent="0.2">
      <c r="E21" s="41"/>
    </row>
    <row r="22" spans="5:5" x14ac:dyDescent="0.2">
      <c r="E22" s="41"/>
    </row>
    <row r="23" spans="5:5" x14ac:dyDescent="0.2">
      <c r="E23" s="41"/>
    </row>
  </sheetData>
  <mergeCells count="2">
    <mergeCell ref="A8:E8"/>
    <mergeCell ref="A3:A6"/>
  </mergeCells>
  <pageMargins left="0.25" right="0.25" top="0.75" bottom="0.75" header="0.3" footer="0.3"/>
  <pageSetup paperSize="9"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0"/>
  <sheetViews>
    <sheetView workbookViewId="0">
      <selection activeCell="F10" sqref="A1:F10"/>
    </sheetView>
  </sheetViews>
  <sheetFormatPr defaultRowHeight="12.75" x14ac:dyDescent="0.2"/>
  <cols>
    <col min="1" max="1" width="14" style="37" customWidth="1"/>
    <col min="2" max="2" width="37.85546875" style="39" customWidth="1"/>
    <col min="3" max="3" width="17.85546875" style="38" customWidth="1"/>
    <col min="4" max="4" width="12.28515625" style="38" customWidth="1"/>
    <col min="5" max="6" width="12.28515625" style="38" bestFit="1" customWidth="1"/>
    <col min="7" max="7" width="71.7109375" style="39" customWidth="1"/>
    <col min="8" max="16384" width="9.140625" style="38"/>
  </cols>
  <sheetData>
    <row r="2" spans="1:7" s="40" customFormat="1" ht="36" x14ac:dyDescent="0.25">
      <c r="A2" s="64" t="s">
        <v>79</v>
      </c>
      <c r="B2" s="64" t="s">
        <v>106</v>
      </c>
      <c r="C2" s="64" t="s">
        <v>107</v>
      </c>
      <c r="D2" s="64" t="s">
        <v>97</v>
      </c>
      <c r="E2" s="64" t="s">
        <v>98</v>
      </c>
      <c r="F2" s="64" t="s">
        <v>94</v>
      </c>
      <c r="G2" s="64" t="s">
        <v>83</v>
      </c>
    </row>
    <row r="3" spans="1:7" x14ac:dyDescent="0.2">
      <c r="B3" s="45"/>
      <c r="C3" s="46"/>
      <c r="D3" s="46"/>
      <c r="E3" s="46"/>
      <c r="F3" s="46"/>
      <c r="G3" s="47"/>
    </row>
    <row r="4" spans="1:7" x14ac:dyDescent="0.2">
      <c r="A4" s="56" t="s">
        <v>81</v>
      </c>
      <c r="B4" s="45" t="s">
        <v>116</v>
      </c>
      <c r="C4" s="45"/>
      <c r="D4" s="73"/>
      <c r="E4" s="74"/>
      <c r="F4" s="72"/>
      <c r="G4" s="54"/>
    </row>
    <row r="5" spans="1:7" x14ac:dyDescent="0.2">
      <c r="A5" s="44" t="s">
        <v>82</v>
      </c>
      <c r="B5" s="45" t="s">
        <v>117</v>
      </c>
      <c r="C5" s="45"/>
      <c r="D5" s="73"/>
      <c r="E5" s="74"/>
      <c r="F5" s="72"/>
      <c r="G5" s="54"/>
    </row>
    <row r="6" spans="1:7" x14ac:dyDescent="0.2">
      <c r="A6" s="45"/>
      <c r="B6" s="45" t="s">
        <v>118</v>
      </c>
      <c r="C6" s="45"/>
      <c r="D6" s="73"/>
      <c r="E6" s="74"/>
      <c r="F6" s="72"/>
      <c r="G6" s="54"/>
    </row>
    <row r="7" spans="1:7" x14ac:dyDescent="0.2">
      <c r="A7" s="47"/>
      <c r="B7" s="45"/>
      <c r="C7" s="45"/>
      <c r="D7" s="57"/>
      <c r="E7" s="74"/>
      <c r="F7" s="57"/>
      <c r="G7" s="47"/>
    </row>
    <row r="8" spans="1:7" x14ac:dyDescent="0.2">
      <c r="A8" s="255" t="s">
        <v>100</v>
      </c>
      <c r="B8" s="255"/>
      <c r="C8" s="255"/>
      <c r="D8" s="255"/>
      <c r="E8" s="255"/>
      <c r="F8" s="75">
        <f>SUM(F4:F6)</f>
        <v>0</v>
      </c>
      <c r="G8" s="47"/>
    </row>
    <row r="9" spans="1:7" x14ac:dyDescent="0.2">
      <c r="B9" s="40"/>
      <c r="C9" s="42"/>
      <c r="D9" s="42"/>
      <c r="E9" s="43"/>
      <c r="F9" s="42"/>
    </row>
    <row r="10" spans="1:7" x14ac:dyDescent="0.2">
      <c r="E10" s="41"/>
    </row>
    <row r="11" spans="1:7" x14ac:dyDescent="0.2">
      <c r="E11" s="41"/>
      <c r="F11" s="51"/>
    </row>
    <row r="12" spans="1:7" x14ac:dyDescent="0.2">
      <c r="E12" s="41"/>
    </row>
    <row r="13" spans="1:7" x14ac:dyDescent="0.2">
      <c r="E13" s="41"/>
    </row>
    <row r="14" spans="1:7" x14ac:dyDescent="0.2">
      <c r="E14" s="41"/>
    </row>
    <row r="15" spans="1:7" x14ac:dyDescent="0.2">
      <c r="E15" s="41"/>
    </row>
    <row r="16" spans="1:7" x14ac:dyDescent="0.2">
      <c r="E16" s="41"/>
    </row>
    <row r="17" spans="5:5" x14ac:dyDescent="0.2">
      <c r="E17" s="41"/>
    </row>
    <row r="18" spans="5:5" x14ac:dyDescent="0.2">
      <c r="E18" s="41"/>
    </row>
    <row r="19" spans="5:5" x14ac:dyDescent="0.2">
      <c r="E19" s="41"/>
    </row>
    <row r="20" spans="5:5" x14ac:dyDescent="0.2">
      <c r="E20" s="41"/>
    </row>
  </sheetData>
  <mergeCells count="1">
    <mergeCell ref="A8:E8"/>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Activity Based Budget</vt:lpstr>
      <vt:lpstr>Full Budget</vt:lpstr>
      <vt:lpstr>Summary Budget</vt:lpstr>
      <vt:lpstr>Consultants</vt:lpstr>
      <vt:lpstr>Travel &amp; allowances</vt:lpstr>
      <vt:lpstr>Goods services &amp; Inputs</vt:lpstr>
      <vt:lpstr>Workshops &amp; events</vt:lpstr>
    </vt:vector>
  </TitlesOfParts>
  <Company>IFAD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Sunae</dc:creator>
  <cp:lastModifiedBy>Bertusi, Elena</cp:lastModifiedBy>
  <cp:lastPrinted>2019-02-01T08:15:03Z</cp:lastPrinted>
  <dcterms:created xsi:type="dcterms:W3CDTF">2017-01-19T04:53:40Z</dcterms:created>
  <dcterms:modified xsi:type="dcterms:W3CDTF">2019-02-01T08:21:27Z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